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firstSheet="1" activeTab="2"/>
  </bookViews>
  <sheets>
    <sheet name="Consolidated Income Statement" sheetId="1" r:id="rId1"/>
    <sheet name="Consolidated Bal Sheet" sheetId="2" r:id="rId2"/>
    <sheet name="Notes" sheetId="3" r:id="rId3"/>
  </sheets>
  <definedNames>
    <definedName name="_xlnm.Print_Area" localSheetId="1">'Consolidated Bal Sheet'!$A$1:$E$60</definedName>
    <definedName name="_xlnm.Print_Area" localSheetId="2">'Notes'!$A$1:$I$251</definedName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<sst xmlns="http://schemas.openxmlformats.org/spreadsheetml/2006/main" count="375" uniqueCount="280">
  <si>
    <t>PJI Holdings Berhad</t>
  </si>
  <si>
    <t>Company No. : 499758-W</t>
  </si>
  <si>
    <t>Quarterly report on consolidated results for the first quarter ended 30/09/2001.</t>
  </si>
  <si>
    <t>(The figures have not been audited)</t>
  </si>
  <si>
    <t>CONSOLIDATED INCOME STATEMENT</t>
  </si>
  <si>
    <t>INDIVIDUAL QUARTER</t>
  </si>
  <si>
    <t>CUMULATIVE QUARTER</t>
  </si>
  <si>
    <t>CURRENT       YEAR        QUARTER</t>
  </si>
  <si>
    <t>PRECEDING YEAR CORRESPONDING QUARTER</t>
  </si>
  <si>
    <t>CURRENT         YEAR                        TO DATE</t>
  </si>
  <si>
    <t>PRECEDING YEAR CORRESPONDING PERIOD</t>
  </si>
  <si>
    <t>30/09/2001</t>
  </si>
  <si>
    <t>30/09/2000</t>
  </si>
  <si>
    <t>RM 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</si>
  <si>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</si>
  <si>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</si>
  <si>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</si>
  <si>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</si>
  <si>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</si>
  <si>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</si>
  <si>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</si>
  <si>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</si>
  <si>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 before finance cost,depreciation and amortisation,exceptional items,income tax,minority interest and extraordinary items</t>
  </si>
  <si>
    <t>Finance cost</t>
  </si>
  <si>
    <t>Depreciation and amortisation</t>
  </si>
  <si>
    <t>(d)</t>
  </si>
  <si>
    <t>Exceptional items</t>
  </si>
  <si>
    <t>(e)</t>
  </si>
  <si>
    <t>Profit before income tax, minority interests and extraordinary items</t>
  </si>
  <si>
    <t>(f)</t>
  </si>
  <si>
    <t>Share of profit and losses of associated companies</t>
  </si>
  <si>
    <t>(g)</t>
  </si>
  <si>
    <t>(h)</t>
  </si>
  <si>
    <t>Income tax</t>
  </si>
  <si>
    <t>(i)</t>
  </si>
  <si>
    <t>Profit after income tax before deducting minority interests</t>
  </si>
  <si>
    <t>(ii)</t>
  </si>
  <si>
    <t>Less : Minority interests</t>
  </si>
  <si>
    <t>(j)</t>
  </si>
  <si>
    <t>Pre-acquisition Profit/(Loss), if applicable</t>
  </si>
  <si>
    <t>(k)</t>
  </si>
  <si>
    <t>Net Profit from ordinary activities attributable to members of the company</t>
  </si>
  <si>
    <t>(l)</t>
  </si>
  <si>
    <t>Extraordinary items</t>
  </si>
  <si>
    <t>(iii)</t>
  </si>
  <si>
    <t>Extraordinary items attributable to members of the company</t>
  </si>
  <si>
    <t>(m)</t>
  </si>
  <si>
    <t>Net Profit attributable to members of the company</t>
  </si>
  <si>
    <t>3.</t>
  </si>
  <si>
    <t>Earnings per share based on 2 (m) above after deducting any provision for preference dividends if any :-</t>
  </si>
  <si>
    <t xml:space="preserve">Note : </t>
  </si>
  <si>
    <t>Preceding year corresponding quarter and preceding year corresponding period columns are not applicable as this is the first quarterly report of</t>
  </si>
  <si>
    <t>the Group.</t>
  </si>
  <si>
    <t>CONSOLIDATED BALANCE SHEET</t>
  </si>
  <si>
    <t>AS AT END OF CURRENT QUARTER</t>
  </si>
  <si>
    <t>30/09/01</t>
  </si>
  <si>
    <t>Property, plant and equipment</t>
  </si>
  <si>
    <t>Investment property</t>
  </si>
  <si>
    <t>Investment in associated company</t>
  </si>
  <si>
    <t>4.</t>
  </si>
  <si>
    <t>Investment in jointly controlled entity</t>
  </si>
  <si>
    <t>5.</t>
  </si>
  <si>
    <t>Long-term investment</t>
  </si>
  <si>
    <t>6.</t>
  </si>
  <si>
    <t>Intangible assets</t>
  </si>
  <si>
    <t>7.</t>
  </si>
  <si>
    <t>Current assets</t>
  </si>
  <si>
    <t>- Inventories</t>
  </si>
  <si>
    <t>- Trade receivables</t>
  </si>
  <si>
    <t>- Gross amount due from customer for contract works</t>
  </si>
  <si>
    <t>- Other debtors, deposits and prepayments</t>
  </si>
  <si>
    <t>- Fixed deposits with licensed financial institutions</t>
  </si>
  <si>
    <t>- Cash and bank balance</t>
  </si>
  <si>
    <t>8.</t>
  </si>
  <si>
    <t>Current liabilities</t>
  </si>
  <si>
    <t>- Trade payables</t>
  </si>
  <si>
    <t>- Gross amount due to customer for contract works</t>
  </si>
  <si>
    <t>- Other payables and accruals</t>
  </si>
  <si>
    <t>- Short term borrowings</t>
  </si>
  <si>
    <t>- Provision for taxation</t>
  </si>
  <si>
    <t>9.</t>
  </si>
  <si>
    <t>10.</t>
  </si>
  <si>
    <t>Shareholders' funds</t>
  </si>
  <si>
    <t>Share Capital</t>
  </si>
  <si>
    <t>Reserves</t>
  </si>
  <si>
    <t xml:space="preserve">- Share premium </t>
  </si>
  <si>
    <t>- Retained profit</t>
  </si>
  <si>
    <t>11.</t>
  </si>
  <si>
    <t>Minority interests</t>
  </si>
  <si>
    <t>12.</t>
  </si>
  <si>
    <t>Long term borrowings</t>
  </si>
  <si>
    <t>13.</t>
  </si>
  <si>
    <t>Other long term liabilities</t>
  </si>
  <si>
    <t>14.</t>
  </si>
  <si>
    <t>Deferred taxation</t>
  </si>
  <si>
    <t>15.</t>
  </si>
  <si>
    <t>Net tangible assets per share (RM)</t>
  </si>
  <si>
    <t>Notes</t>
  </si>
  <si>
    <t>Accounting Policies</t>
  </si>
  <si>
    <t>Exceptional item</t>
  </si>
  <si>
    <t>There was no exceptional item for the current quarter and financial year-to-date.</t>
  </si>
  <si>
    <t>Extraordinary item</t>
  </si>
  <si>
    <t>There was no extraordinary item for the current quarter and financial year-to-date.</t>
  </si>
  <si>
    <t>Taxation</t>
  </si>
  <si>
    <t>Taxation comprises :</t>
  </si>
  <si>
    <t>RM'000</t>
  </si>
  <si>
    <t>Current year</t>
  </si>
  <si>
    <t>Prior year over provision</t>
  </si>
  <si>
    <t>The Group effective tax rate is higher than the statutory tax rate prevailing in Malaysia due to losses of certain</t>
  </si>
  <si>
    <t>Profit on sale of unquoted investments and / or properties</t>
  </si>
  <si>
    <t>There were no sale of unquoted investments and properties for the current quarter and financial year-to-date.</t>
  </si>
  <si>
    <t>Quoted Securities</t>
  </si>
  <si>
    <t>(b) Investment in quoted securities as at 30 September 2001 :</t>
  </si>
  <si>
    <t>(i)   At costs</t>
  </si>
  <si>
    <t>(ii)  At carrying value/book value</t>
  </si>
  <si>
    <t>(iii) At Market value</t>
  </si>
  <si>
    <t>Changes in the composition of the group</t>
  </si>
  <si>
    <t>Status of Corporate Proposals</t>
  </si>
  <si>
    <t>Issuances and repayment of debt and equity securities</t>
  </si>
  <si>
    <t xml:space="preserve"> </t>
  </si>
  <si>
    <t>Group borrowings and debt securities</t>
  </si>
  <si>
    <t>Total Group borrowings as at 30 September 2001 are as follows :</t>
  </si>
  <si>
    <t xml:space="preserve">a) Short-term borrowings </t>
  </si>
  <si>
    <t>Secured :</t>
  </si>
  <si>
    <t xml:space="preserve">        Bank overdraft</t>
  </si>
  <si>
    <t xml:space="preserve">        Term loan</t>
  </si>
  <si>
    <t xml:space="preserve">        Short term credit</t>
  </si>
  <si>
    <t>b) Long-term borrowings</t>
  </si>
  <si>
    <t xml:space="preserve">       Secured term loan</t>
  </si>
  <si>
    <t>Total Group borrowings</t>
  </si>
  <si>
    <t>Contingent Liabilities</t>
  </si>
  <si>
    <t>date which shall be made up to a date not earlier than 7 days from the date of issue of the quarterly report.</t>
  </si>
  <si>
    <t>Claim from a sub-contractor for services rendered to a subsidiary</t>
  </si>
  <si>
    <t>Financial Instruments with Off Balance Sheet Risk</t>
  </si>
  <si>
    <t>The Group does not have any financial instruments with off balance sheet risk at 7 days from the issuance of the</t>
  </si>
  <si>
    <t>quarterly report.</t>
  </si>
  <si>
    <t>Material Litigation</t>
  </si>
  <si>
    <t xml:space="preserve">Segmental Reporting </t>
  </si>
  <si>
    <t>Segmental information for the current financial year-to-date :</t>
  </si>
  <si>
    <t>Profit/(loss)</t>
  </si>
  <si>
    <t>Total</t>
  </si>
  <si>
    <t>before</t>
  </si>
  <si>
    <t>Assets</t>
  </si>
  <si>
    <t>Turnover</t>
  </si>
  <si>
    <t>taxation</t>
  </si>
  <si>
    <t>Employed</t>
  </si>
  <si>
    <t>Business segments :</t>
  </si>
  <si>
    <t xml:space="preserve">Electrical &amp; mechanical engineering services </t>
  </si>
  <si>
    <t xml:space="preserve">Investment holding &amp; others </t>
  </si>
  <si>
    <t>No geographical segment has been presented as the assets held and consequently the income derived are in</t>
  </si>
  <si>
    <t>Malaysia.</t>
  </si>
  <si>
    <t>Material Change in the Quarterly Results Compared to the Results of the Preceding Quarter.</t>
  </si>
  <si>
    <t>Not applicable.</t>
  </si>
  <si>
    <t>16.</t>
  </si>
  <si>
    <t>Review of the Performance of the Company and Its Principal Subsidiaries</t>
  </si>
  <si>
    <t xml:space="preserve">For the current quarter ended 30 September 2001, there is no significant material factors that affected the </t>
  </si>
  <si>
    <t>which was contributed from the Electrical &amp; mechanical engineering services division.</t>
  </si>
  <si>
    <t>17.</t>
  </si>
  <si>
    <t>Material Events Subsequent to the Balance Sheet Date</t>
  </si>
  <si>
    <t>18.</t>
  </si>
  <si>
    <t>Explanatory Comments about the Seasonality or Cyclicality of Operations</t>
  </si>
  <si>
    <t>19.</t>
  </si>
  <si>
    <t>Prospect for the Current Financial Year</t>
  </si>
  <si>
    <t>20.</t>
  </si>
  <si>
    <t>Variance of Actual Profit from Forecast Profit and Shortfall in the Profit Guarantee</t>
  </si>
  <si>
    <t>Not applicable as this is the quarterly report on consolidated results for the first quarter of financial year 2002.</t>
  </si>
  <si>
    <t>21.</t>
  </si>
  <si>
    <t>Dividend</t>
  </si>
  <si>
    <t>No dividend has been declared for the current financial period under review.</t>
  </si>
  <si>
    <t xml:space="preserve">Net current assets </t>
  </si>
  <si>
    <t xml:space="preserve">as those used in the preparation of the most recent audited accounts and comply with the applicable approved </t>
  </si>
  <si>
    <t>accounting standards of the Malaysian Accounting Standards Board.</t>
  </si>
  <si>
    <t>subsidiaries that are not available for set-off against taxable profits of other companies in the Group.</t>
  </si>
  <si>
    <t xml:space="preserve">There is no change in contingent liabilities ( other than as follows) since the last annual balance sheet </t>
  </si>
  <si>
    <t>The Group quarterly financial statements have been prepared using the same policies and method of computation</t>
  </si>
  <si>
    <t>Dividend per share (sen)</t>
  </si>
  <si>
    <t>(a) There were no purchases or disposal of quoted securities for the current quarter</t>
  </si>
  <si>
    <t>Group's results. The Group registered a turnover of RM37.04 mil and a pre-tax profit of RM4.07 mil,</t>
  </si>
  <si>
    <t>In conjunction with  the flotation of PJIH, the Company will  implement a Public Issue of 6,780,000 PJIH</t>
  </si>
  <si>
    <t>BY ORDER OF THE BOARD</t>
  </si>
  <si>
    <t>PJI HOLDINGS BERHAD</t>
  </si>
  <si>
    <t>COMPANY SECRETARY</t>
  </si>
  <si>
    <t>NG YIM KONG</t>
  </si>
  <si>
    <t>(LS 00198)</t>
  </si>
  <si>
    <t>Kuala Lumpur</t>
  </si>
  <si>
    <t>7 December 2001</t>
  </si>
  <si>
    <t>Fully diluted (based on 45,200,000 ordinary shares) (sen)</t>
  </si>
  <si>
    <t>Dividend Description</t>
  </si>
  <si>
    <t>Basic (based on weighted average number of 20,343,165 ordinary shares for the current year quarter and cumulative current year to date) (sen)</t>
  </si>
  <si>
    <t>Current Year Quarter</t>
  </si>
  <si>
    <t>Cumulative Current Year To Date</t>
  </si>
  <si>
    <t xml:space="preserve">PJIH had on 20 December 1999 and 10 July 2001 entered into four (4) Conditional Sale and Purchase </t>
  </si>
  <si>
    <t>Agreements and Supplemental Agreements respectively to acquire the entire issued and paid-up share capitals</t>
  </si>
  <si>
    <t xml:space="preserve">consideration of RM37,566,623.  The purchase consideration was arrived at based on the audited NTA of PJI, </t>
  </si>
  <si>
    <t xml:space="preserve">KTSB, OEC and MSB as at 30 June 1999 amounting to RM19,656,723, RM2,786,472, RM14,321,604 and </t>
  </si>
  <si>
    <t>RM1,002,280 respectively.</t>
  </si>
  <si>
    <t xml:space="preserve">The Acquisitions were completed on 7 August 2001 and the purchase consideration of RM37,566,623 was </t>
  </si>
  <si>
    <t>satisfied by the issue of 33,244,799 new PJIH Shares at an issue price of RM1.13 per PJIH Share.</t>
  </si>
  <si>
    <t xml:space="preserve">Following completion of the Acquisitions, PJIH undertook a Rights Issue of 4,875,201 new PJIH Shares at </t>
  </si>
  <si>
    <t>an issue price of  RM1.25 per PJIH share.  The Rights Issue was carried out on the basis of approximately 100</t>
  </si>
  <si>
    <t xml:space="preserve">new PJIH shares for every 688 existing PJIH shares held after the Acquisitions.  </t>
  </si>
  <si>
    <t xml:space="preserve">Pursuant to the Rights Issue, the issued and paid-up share capital of PJIH increased from RM33,544,799 to </t>
  </si>
  <si>
    <t>RM38,420,000 comprising 38,420,000  PJIH Shares.</t>
  </si>
  <si>
    <t xml:space="preserve">(a) In conjunction with  the flotation of PJIH, the Company will  implement a Public Issue of 6,780,000 PJIH </t>
  </si>
  <si>
    <t>(b) The Rights Issue and Public Issue will raise total gross proceeds of approximately RM16.264 million.</t>
  </si>
  <si>
    <t xml:space="preserve">      Board of the KLSE.</t>
  </si>
  <si>
    <t xml:space="preserve">      A summary of the utilisation of proceeds is as follows:</t>
  </si>
  <si>
    <t xml:space="preserve">      Utilisation</t>
  </si>
  <si>
    <t xml:space="preserve">      (iii) Estimated listing expenses</t>
  </si>
  <si>
    <t xml:space="preserve">      (i)   Repayment of bank borrowings</t>
  </si>
  <si>
    <t xml:space="preserve">      (ii)  Establishment of a new integrated information technology system</t>
  </si>
  <si>
    <t xml:space="preserve">      (iv) Working capital requirements</t>
  </si>
  <si>
    <t xml:space="preserve">of PJI, OEC and KTSB and 80.00% of MSB's issued and paid-up share capital for a total purchase </t>
  </si>
  <si>
    <t xml:space="preserve">     Shares at an issue price of RM1.50 per PJIH Share.</t>
  </si>
  <si>
    <t>The changes in the issued and paid-up share capital of the Group for the current quarter  are summarised as follows :</t>
  </si>
  <si>
    <t>Date of Allotment</t>
  </si>
  <si>
    <t>Consideration</t>
  </si>
  <si>
    <t>07.08.2001</t>
  </si>
  <si>
    <t>Issued pursuant to the Acquisition of PJI at an issue price of RM1.13 per PJIH Share</t>
  </si>
  <si>
    <t>20.09.2001</t>
  </si>
  <si>
    <t>Issued pursuant to the Acquisition of OEC at an issue price of RM1.13 per PJIH Share</t>
  </si>
  <si>
    <t>Issued pursuant to the Acquisition of KTSB at an issue price of RM1.13 per PJIH Share</t>
  </si>
  <si>
    <t>Issued pursuant to the Acquisition of MSB at an issue price of RM1.13 per PJIH Share</t>
  </si>
  <si>
    <t>Rights Issue of approximately 100 PJIH Shares for every 688 PJIH Shares held at an issue price of RM1.25 per PJIH Share</t>
  </si>
  <si>
    <t>Sub - Total</t>
  </si>
  <si>
    <t xml:space="preserve">     No of PJIH Shares</t>
  </si>
  <si>
    <t>Shares at an issue price of RM1.50 per PJIH Share.</t>
  </si>
  <si>
    <t>The Group does not have any foreign currency borrowings.</t>
  </si>
  <si>
    <t>AS AT PRECEDING FINANCIAL YEAR END</t>
  </si>
  <si>
    <t xml:space="preserve">        Bankers' acceptances</t>
  </si>
  <si>
    <t xml:space="preserve">On 15 July 1999, Hint Lite Sdn Bhd filed a civil suit against PJI for the recovery of RM789,532.88 as debt </t>
  </si>
  <si>
    <t xml:space="preserve">owed pursuant to a sub-contract entered into between PJI and Hint Lite Sdn Bhd on 1 February 1997.  Hint </t>
  </si>
  <si>
    <t xml:space="preserve">Lite Sdn Bhd, being the sub-contractor, had installed electrical and telephone services for PJI.  Hint Lite </t>
  </si>
  <si>
    <t xml:space="preserve">Sdn Bhd further alleged that during the course of work, PJI further requested for the supply and installation </t>
  </si>
  <si>
    <t xml:space="preserve">of some additional works.  Hence, the total value of the entire work done was RM2,476,095.59 but Hint Lite </t>
  </si>
  <si>
    <t xml:space="preserve">all outstanding sum due and owing (including a further sum of RM394,000 being subsidy) in full to Hint Lite </t>
  </si>
  <si>
    <t xml:space="preserve">Sdn Bhd.  As such, PJI is contending that the claim is frivolous.  M/s KC Lim &amp; Co, being the advocates </t>
  </si>
  <si>
    <t xml:space="preserve">and solicitors representing PJI, served statement of defence on the Plantiff's solicitors, M/s Kuldip </t>
  </si>
  <si>
    <t>Kejuruteraan R.E. Morris Sdn Bhd vs P.J. Indah Sdn Bhd</t>
  </si>
  <si>
    <t xml:space="preserve">On 2 August 2001, Kejuruteraan R.E. Morris Sdn Bhd brought proceedings in connection with a sum of </t>
  </si>
  <si>
    <t xml:space="preserve">by Kejuruteraan R.E. Morris Sdn Bhd for the Kulim Hi-Tech Park - Independent Power Utility Project.  </t>
  </si>
  <si>
    <t>Kejuruteraan R.E. Morris Sdn Bhd sought the High Court's order to appoint Encik N. Chandran of M/s Albar &amp;</t>
  </si>
  <si>
    <t>Partners or any other suitable person as arbitrator for the proposed arbitration between Kejuruteraan R.E. Morris</t>
  </si>
  <si>
    <t>Partners.</t>
  </si>
  <si>
    <t>Ocean Electrical Co. Sdn Bhd vs Maxifield Management Sdn Bhd</t>
  </si>
  <si>
    <t>In Penang High Court Suit No. 22-604-99 (M.T.3), OEC brought an action against Maxifield Management Sdn</t>
  </si>
  <si>
    <t>and the Defendant, Maxifield Management Sdn Bhd, was ordered to pay the said sum of RM258,562.45 to OEC</t>
  </si>
  <si>
    <t>Ocean Electrical Co. Sdn Bhd vs Harian Utara Sdn Bhd</t>
  </si>
  <si>
    <t>In Penang High Court Suit No. 28-103-1999, OEC is seeking to recover from Harian Utara Sdn Bhd the sum of</t>
  </si>
  <si>
    <t xml:space="preserve">and General Proxy Forms to Penang High Court on 26 August 2000.  Currently, the case is being dealt with </t>
  </si>
  <si>
    <t>Official Assignee, High Court Penang.</t>
  </si>
  <si>
    <t>Megatara Sdn Bhd vs Sudut Mewah Sdn Bhd</t>
  </si>
  <si>
    <t xml:space="preserve">MSB brought a Winding Up Petition No. D5-28-1042-00 against Sudut Mewah Sdn Bhd for the sum of </t>
  </si>
  <si>
    <t>RM629,544.59 alleged to be due and owing to Kejuruteraan R.E. Morris Sdn Bhd for sub-contract works done</t>
  </si>
  <si>
    <t>and PJI.  On 23 November 2001, the Court had given its order to appoint Encik N. Chandran as arbitrator for the</t>
  </si>
  <si>
    <t>parties.  The arbitration proceeding will only commence upon PJI receiving the written notice from M/s Albar &amp;</t>
  </si>
  <si>
    <t>8 March 2000.  The matter was fixed for hearing on 19 January 2001 but it was not listed on the said hearing</t>
  </si>
  <si>
    <t>date.  The hearing date which was fixed on 15 October 2001 was subsequently postponed to 22 November 2001,</t>
  </si>
  <si>
    <t>which was further postponed to 10 December 2001.</t>
  </si>
  <si>
    <t xml:space="preserve">RM427,786.14 being the amount owed for the provision of air-conditioning and ventilation system for </t>
  </si>
  <si>
    <t>Terengganu State Library.  The case has been advertised in the national press and gazetted.  The Court dismissed</t>
  </si>
  <si>
    <t xml:space="preserve">the case on 20 March 2001.  Subsequent to the dismissal, MSB has instructed its solicitors to file a Writ of </t>
  </si>
  <si>
    <t xml:space="preserve">Summons and Statement of Claim for the said amount.  The Directors of MSB confirmed that the matter is </t>
  </si>
  <si>
    <t>now pending negotiation for settlement between the parties.</t>
  </si>
  <si>
    <t xml:space="preserve">Sdn Bhd claimed that PJI had only paid RM1,686,562.71.  However, PJI is contending that they have paid </t>
  </si>
  <si>
    <t xml:space="preserve">Bhd for the sum of RM258,562.45 being the amount owed for the supply and installation of additional power </t>
  </si>
  <si>
    <t>with interest of 8% per annum from 17 December 1999 until full settlement and cost.  Judgement was obtained on</t>
  </si>
  <si>
    <t>23 March 2000.  Currently, the case is pending the enforcement of the Judgement.</t>
  </si>
  <si>
    <t>RM1,564,517.70 being the amount owed for the provision of electrical installation services to Harian Utara Sdn</t>
  </si>
  <si>
    <t>Bhd for B.M. Shopping Complex and Loowin Supermarket projects.  OEC's solicitors have sent Proof of debt</t>
  </si>
  <si>
    <t>17 December 1999.  Order-In-Terms of the Summary Judgement Application was obtained on 17 December 1999</t>
  </si>
  <si>
    <t xml:space="preserve">requirement at Pisa Central Kitchen.  The final hearing of Plaintiff's Summary Judgement Application was fixed on </t>
  </si>
  <si>
    <t>30/09/00</t>
  </si>
  <si>
    <t>-</t>
  </si>
  <si>
    <t>AS AT PRECEDING  FINANCIAL YEAR END</t>
  </si>
  <si>
    <t>Hint Lite Sdn Bhd vs P.J. Indah Sdn Bhd</t>
  </si>
  <si>
    <t>Randhawa &amp; Associates, and filed an application to strike out the plaintiff's summons and statement of claim on</t>
  </si>
  <si>
    <t xml:space="preserve">Despite the current slowdown in the economy and barring any unforseen circumstances, the Directors are positive   </t>
  </si>
  <si>
    <t xml:space="preserve"> that the Group will be able to achieve the forecasted Profit  AfterTax of RM12.2 mil for FY 2002.B73</t>
  </si>
  <si>
    <t xml:space="preserve">      The gross proceeds will be utilised within 6 months from the date of listing of PJIH Shares on the Second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</si>
</sst>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0"/>
      <name val="Arial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u val="single"/>
      <sz val="15"/>
      <name val="Times New Roman"/>
      <family val="1"/>
    </font>
    <font>
      <b/>
      <sz val="15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176" fontId="3" fillId="0" borderId="0" xfId="15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 quotePrefix="1">
      <alignment horizontal="center"/>
    </xf>
    <xf numFmtId="16" fontId="3" fillId="0" borderId="0" xfId="0" applyNumberFormat="1" applyFont="1" applyFill="1" applyBorder="1" applyAlignment="1">
      <alignment horizontal="center"/>
    </xf>
    <xf numFmtId="176" fontId="3" fillId="0" borderId="0" xfId="15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6" fontId="5" fillId="0" borderId="0" xfId="15" applyNumberFormat="1" applyFont="1" applyBorder="1" applyAlignment="1">
      <alignment/>
    </xf>
    <xf numFmtId="176" fontId="5" fillId="0" borderId="1" xfId="15" applyNumberFormat="1" applyFont="1" applyBorder="1" applyAlignment="1">
      <alignment/>
    </xf>
    <xf numFmtId="176" fontId="6" fillId="0" borderId="1" xfId="15" applyNumberFormat="1" applyFont="1" applyBorder="1" applyAlignment="1">
      <alignment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76" fontId="7" fillId="0" borderId="0" xfId="15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71" fontId="5" fillId="0" borderId="0" xfId="15" applyFont="1" applyBorder="1" applyAlignment="1">
      <alignment/>
    </xf>
    <xf numFmtId="171" fontId="2" fillId="0" borderId="0" xfId="15" applyFont="1" applyBorder="1" applyAlignment="1">
      <alignment/>
    </xf>
    <xf numFmtId="171" fontId="2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15" applyNumberFormat="1" applyFont="1" applyAlignment="1">
      <alignment/>
    </xf>
    <xf numFmtId="0" fontId="9" fillId="0" borderId="0" xfId="0" applyFont="1" applyAlignment="1">
      <alignment/>
    </xf>
    <xf numFmtId="176" fontId="11" fillId="0" borderId="0" xfId="15" applyNumberFormat="1" applyFont="1" applyFill="1" applyBorder="1" applyAlignment="1">
      <alignment horizontal="center"/>
    </xf>
    <xf numFmtId="176" fontId="11" fillId="0" borderId="1" xfId="15" applyNumberFormat="1" applyFont="1" applyBorder="1" applyAlignment="1">
      <alignment horizontal="center"/>
    </xf>
    <xf numFmtId="176" fontId="10" fillId="0" borderId="0" xfId="15" applyNumberFormat="1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6" fontId="11" fillId="0" borderId="0" xfId="15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76" fontId="11" fillId="0" borderId="2" xfId="15" applyNumberFormat="1" applyFont="1" applyBorder="1" applyAlignment="1">
      <alignment/>
    </xf>
    <xf numFmtId="176" fontId="11" fillId="0" borderId="3" xfId="15" applyNumberFormat="1" applyFont="1" applyBorder="1" applyAlignment="1">
      <alignment/>
    </xf>
    <xf numFmtId="176" fontId="10" fillId="0" borderId="1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171" fontId="11" fillId="0" borderId="0" xfId="15" applyNumberFormat="1" applyFont="1" applyBorder="1" applyAlignment="1">
      <alignment/>
    </xf>
    <xf numFmtId="171" fontId="10" fillId="0" borderId="0" xfId="15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 quotePrefix="1">
      <alignment/>
    </xf>
    <xf numFmtId="0" fontId="14" fillId="0" borderId="0" xfId="0" applyFont="1" applyAlignment="1">
      <alignment horizontal="center"/>
    </xf>
    <xf numFmtId="176" fontId="10" fillId="0" borderId="3" xfId="15" applyNumberFormat="1" applyFont="1" applyBorder="1" applyAlignment="1">
      <alignment/>
    </xf>
    <xf numFmtId="0" fontId="11" fillId="0" borderId="0" xfId="0" applyFont="1" applyFill="1" applyAlignment="1" quotePrefix="1">
      <alignment/>
    </xf>
    <xf numFmtId="0" fontId="15" fillId="0" borderId="0" xfId="0" applyFont="1" applyAlignment="1">
      <alignment/>
    </xf>
    <xf numFmtId="176" fontId="11" fillId="0" borderId="3" xfId="0" applyNumberFormat="1" applyFont="1" applyBorder="1" applyAlignment="1">
      <alignment/>
    </xf>
    <xf numFmtId="0" fontId="10" fillId="0" borderId="0" xfId="0" applyFont="1" applyFill="1" applyAlignment="1">
      <alignment/>
    </xf>
    <xf numFmtId="171" fontId="2" fillId="0" borderId="0" xfId="15" applyNumberFormat="1" applyFont="1" applyBorder="1" applyAlignment="1">
      <alignment/>
    </xf>
    <xf numFmtId="171" fontId="5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5" fontId="11" fillId="0" borderId="0" xfId="0" applyNumberFormat="1" applyFont="1" applyAlignment="1" quotePrefix="1">
      <alignment/>
    </xf>
    <xf numFmtId="176" fontId="3" fillId="0" borderId="0" xfId="15" applyNumberFormat="1" applyFont="1" applyAlignment="1">
      <alignment horizontal="center" vertical="center" wrapText="1"/>
    </xf>
    <xf numFmtId="171" fontId="3" fillId="0" borderId="0" xfId="15" applyFont="1" applyBorder="1" applyAlignment="1">
      <alignment horizontal="center" wrapText="1"/>
    </xf>
    <xf numFmtId="171" fontId="2" fillId="0" borderId="0" xfId="15" applyFont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8" fillId="0" borderId="0" xfId="0" applyFont="1" applyAlignment="1" quotePrefix="1">
      <alignment/>
    </xf>
    <xf numFmtId="0" fontId="1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176" fontId="10" fillId="0" borderId="0" xfId="15" applyNumberFormat="1" applyFont="1" applyFill="1" applyAlignment="1">
      <alignment/>
    </xf>
    <xf numFmtId="176" fontId="12" fillId="0" borderId="0" xfId="15" applyNumberFormat="1" applyFont="1" applyFill="1" applyAlignment="1">
      <alignment/>
    </xf>
    <xf numFmtId="176" fontId="10" fillId="0" borderId="3" xfId="15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9" fontId="10" fillId="0" borderId="0" xfId="0" applyNumberFormat="1" applyFont="1" applyAlignment="1">
      <alignment vertical="center"/>
    </xf>
    <xf numFmtId="169" fontId="10" fillId="0" borderId="1" xfId="0" applyNumberFormat="1" applyFont="1" applyBorder="1" applyAlignment="1">
      <alignment vertical="center"/>
    </xf>
    <xf numFmtId="169" fontId="11" fillId="0" borderId="0" xfId="0" applyNumberFormat="1" applyFont="1" applyAlignment="1">
      <alignment vertical="center"/>
    </xf>
    <xf numFmtId="169" fontId="11" fillId="0" borderId="3" xfId="0" applyNumberFormat="1" applyFont="1" applyBorder="1" applyAlignment="1">
      <alignment vertical="center"/>
    </xf>
    <xf numFmtId="0" fontId="14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176" fontId="11" fillId="0" borderId="0" xfId="15" applyNumberFormat="1" applyFont="1" applyBorder="1" applyAlignment="1" quotePrefix="1">
      <alignment horizontal="right"/>
    </xf>
    <xf numFmtId="176" fontId="11" fillId="0" borderId="2" xfId="15" applyNumberFormat="1" applyFont="1" applyBorder="1" applyAlignment="1" quotePrefix="1">
      <alignment horizontal="right"/>
    </xf>
    <xf numFmtId="176" fontId="11" fillId="0" borderId="3" xfId="15" applyNumberFormat="1" applyFont="1" applyBorder="1" applyAlignment="1" quotePrefix="1">
      <alignment horizontal="right"/>
    </xf>
    <xf numFmtId="176" fontId="11" fillId="0" borderId="1" xfId="15" applyNumberFormat="1" applyFont="1" applyBorder="1" applyAlignment="1" quotePrefix="1">
      <alignment horizontal="right"/>
    </xf>
    <xf numFmtId="176" fontId="5" fillId="0" borderId="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71" fontId="5" fillId="0" borderId="0" xfId="15" applyNumberFormat="1" applyFont="1" applyFill="1" applyBorder="1" applyAlignment="1">
      <alignment horizontal="left" vertical="center"/>
    </xf>
    <xf numFmtId="176" fontId="5" fillId="0" borderId="4" xfId="15" applyNumberFormat="1" applyFont="1" applyBorder="1" applyAlignment="1">
      <alignment horizontal="center" vertical="center"/>
    </xf>
    <xf numFmtId="176" fontId="5" fillId="0" borderId="5" xfId="15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171" fontId="5" fillId="0" borderId="0" xfId="15" applyNumberFormat="1" applyFont="1" applyBorder="1" applyAlignment="1">
      <alignment horizontal="center" vertical="center"/>
    </xf>
    <xf numFmtId="176" fontId="5" fillId="0" borderId="0" xfId="15" applyNumberFormat="1" applyFont="1" applyBorder="1" applyAlignment="1">
      <alignment horizontal="center" vertical="center"/>
    </xf>
    <xf numFmtId="176" fontId="5" fillId="0" borderId="0" xfId="15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176" fontId="3" fillId="0" borderId="0" xfId="15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76" fontId="11" fillId="0" borderId="0" xfId="15" applyNumberFormat="1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743575" y="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743575" y="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="75" zoomScaleNormal="75" workbookViewId="0" topLeftCell="A1">
      <selection activeCell="E55" sqref="E55"/>
    </sheetView>
  </sheetViews>
  <sheetFormatPr defaultColWidth="9.140625" defaultRowHeight="12.75"/>
  <cols>
    <col min="1" max="2" width="4.00390625" style="1" customWidth="1"/>
    <col min="3" max="3" width="3.421875" style="1" customWidth="1"/>
    <col min="4" max="4" width="53.57421875" style="1" customWidth="1"/>
    <col min="5" max="5" width="21.140625" style="2" customWidth="1"/>
    <col min="6" max="6" width="23.7109375" style="1" customWidth="1"/>
    <col min="7" max="7" width="20.421875" style="1" customWidth="1"/>
    <col min="8" max="8" width="24.28125" style="1" customWidth="1"/>
    <col min="9" max="16384" width="9.140625" style="1" customWidth="1"/>
  </cols>
  <sheetData>
    <row r="1" ht="22.5">
      <c r="A1" s="62" t="s">
        <v>0</v>
      </c>
    </row>
    <row r="2" ht="22.5">
      <c r="A2" s="63" t="s">
        <v>1</v>
      </c>
    </row>
    <row r="3" spans="1:8" ht="22.5">
      <c r="A3" s="64" t="s">
        <v>2</v>
      </c>
      <c r="B3" s="5"/>
      <c r="C3" s="5"/>
      <c r="D3" s="6"/>
      <c r="E3" s="7"/>
      <c r="F3" s="8"/>
      <c r="G3" s="8"/>
      <c r="H3" s="8"/>
    </row>
    <row r="4" spans="1:8" ht="16.5">
      <c r="A4" s="9" t="s">
        <v>3</v>
      </c>
      <c r="B4" s="5"/>
      <c r="C4" s="5"/>
      <c r="D4" s="6"/>
      <c r="E4" s="7"/>
      <c r="F4" s="8"/>
      <c r="G4" s="8"/>
      <c r="H4" s="8"/>
    </row>
    <row r="5" spans="1:8" ht="16.5">
      <c r="A5" s="9"/>
      <c r="B5" s="5"/>
      <c r="C5" s="5"/>
      <c r="D5" s="6"/>
      <c r="E5" s="7"/>
      <c r="F5" s="8"/>
      <c r="G5" s="8"/>
      <c r="H5" s="8"/>
    </row>
    <row r="6" spans="1:8" ht="20.25">
      <c r="A6" s="4" t="s">
        <v>4</v>
      </c>
      <c r="B6" s="5"/>
      <c r="C6" s="5"/>
      <c r="D6" s="5"/>
      <c r="E6" s="109" t="s">
        <v>5</v>
      </c>
      <c r="F6" s="109"/>
      <c r="G6" s="109" t="s">
        <v>6</v>
      </c>
      <c r="H6" s="109"/>
    </row>
    <row r="7" spans="1:8" ht="17.25" customHeight="1">
      <c r="A7" s="5"/>
      <c r="B7" s="5"/>
      <c r="C7" s="5"/>
      <c r="D7" s="5"/>
      <c r="E7" s="110" t="s">
        <v>7</v>
      </c>
      <c r="F7" s="111" t="s">
        <v>8</v>
      </c>
      <c r="G7" s="112" t="s">
        <v>9</v>
      </c>
      <c r="H7" s="111" t="s">
        <v>10</v>
      </c>
    </row>
    <row r="8" spans="1:8" ht="15" customHeight="1">
      <c r="A8" s="5"/>
      <c r="B8" s="5"/>
      <c r="C8" s="5"/>
      <c r="D8" s="5"/>
      <c r="E8" s="110"/>
      <c r="F8" s="111"/>
      <c r="G8" s="112"/>
      <c r="H8" s="111"/>
    </row>
    <row r="9" spans="1:8" ht="25.5" customHeight="1">
      <c r="A9" s="5"/>
      <c r="B9" s="5"/>
      <c r="C9" s="5"/>
      <c r="D9" s="5"/>
      <c r="E9" s="110"/>
      <c r="F9" s="111"/>
      <c r="G9" s="112"/>
      <c r="H9" s="111"/>
    </row>
    <row r="10" spans="1:8" ht="16.5">
      <c r="A10" s="5"/>
      <c r="B10" s="5"/>
      <c r="C10" s="5"/>
      <c r="D10" s="5"/>
      <c r="E10" s="10" t="s">
        <v>11</v>
      </c>
      <c r="F10" s="11" t="s">
        <v>12</v>
      </c>
      <c r="G10" s="12" t="s">
        <v>11</v>
      </c>
      <c r="H10" s="12" t="s">
        <v>12</v>
      </c>
    </row>
    <row r="11" spans="1:8" ht="16.5">
      <c r="A11" s="5"/>
      <c r="B11" s="5"/>
      <c r="C11" s="5"/>
      <c r="D11" s="5"/>
      <c r="E11" s="13" t="s">
        <v>13</v>
      </c>
      <c r="F11" s="14" t="s">
        <v>13</v>
      </c>
      <c r="G11" s="14" t="s">
        <v>13</v>
      </c>
      <c r="H11" s="14" t="s">
        <v>13</v>
      </c>
    </row>
    <row r="12" spans="1:8" ht="16.5">
      <c r="A12" s="5"/>
      <c r="B12" s="5"/>
      <c r="C12" s="5"/>
      <c r="D12" s="5"/>
      <c r="E12" s="7"/>
      <c r="F12" s="8"/>
      <c r="G12" s="8"/>
      <c r="H12" s="8"/>
    </row>
    <row r="13" spans="1:8" ht="19.5">
      <c r="A13" s="15" t="s">
        <v>14</v>
      </c>
      <c r="B13" s="5" t="s">
        <v>15</v>
      </c>
      <c r="C13" s="5"/>
      <c r="D13" s="16" t="s">
        <v>16</v>
      </c>
      <c r="E13" s="17">
        <f>37042</f>
        <v>37042</v>
      </c>
      <c r="F13" s="17">
        <v>0</v>
      </c>
      <c r="G13" s="17">
        <f>37042</f>
        <v>37042</v>
      </c>
      <c r="H13" s="17">
        <v>0</v>
      </c>
    </row>
    <row r="14" spans="1:8" ht="19.5">
      <c r="A14" s="5"/>
      <c r="B14" s="5"/>
      <c r="C14" s="5"/>
      <c r="E14" s="17"/>
      <c r="F14" s="17"/>
      <c r="G14" s="17"/>
      <c r="H14" s="17"/>
    </row>
    <row r="15" spans="1:8" ht="19.5">
      <c r="A15" s="5"/>
      <c r="B15" s="5" t="s">
        <v>17</v>
      </c>
      <c r="C15" s="5"/>
      <c r="D15" s="1" t="s">
        <v>18</v>
      </c>
      <c r="E15" s="17">
        <v>0</v>
      </c>
      <c r="F15" s="17">
        <v>0</v>
      </c>
      <c r="G15" s="17">
        <v>0</v>
      </c>
      <c r="H15" s="17">
        <v>0</v>
      </c>
    </row>
    <row r="16" spans="1:8" ht="19.5">
      <c r="A16" s="5"/>
      <c r="B16" s="5"/>
      <c r="C16" s="5"/>
      <c r="E16" s="17"/>
      <c r="F16" s="17"/>
      <c r="G16" s="17"/>
      <c r="H16" s="17"/>
    </row>
    <row r="17" spans="1:8" ht="19.5">
      <c r="A17" s="5"/>
      <c r="B17" s="5" t="s">
        <v>19</v>
      </c>
      <c r="C17" s="5"/>
      <c r="D17" s="1" t="s">
        <v>20</v>
      </c>
      <c r="E17" s="17">
        <f>84</f>
        <v>84</v>
      </c>
      <c r="F17" s="17">
        <v>0</v>
      </c>
      <c r="G17" s="17">
        <f>84</f>
        <v>84</v>
      </c>
      <c r="H17" s="17">
        <v>0</v>
      </c>
    </row>
    <row r="18" spans="1:8" ht="19.5">
      <c r="A18" s="5"/>
      <c r="B18" s="5"/>
      <c r="C18" s="5"/>
      <c r="D18" s="5"/>
      <c r="E18" s="18"/>
      <c r="F18" s="19"/>
      <c r="G18" s="19"/>
      <c r="H18" s="19"/>
    </row>
    <row r="19" spans="1:8" ht="50.25">
      <c r="A19" s="20" t="s">
        <v>21</v>
      </c>
      <c r="B19" s="21" t="s">
        <v>15</v>
      </c>
      <c r="C19" s="5"/>
      <c r="D19" s="22" t="s">
        <v>22</v>
      </c>
      <c r="E19" s="17">
        <f>E27-E25-E23-E21</f>
        <v>4638</v>
      </c>
      <c r="F19" s="17">
        <f>F27-F25-F23-F21</f>
        <v>0</v>
      </c>
      <c r="G19" s="17">
        <f>G27-G25-G23-G21</f>
        <v>4638</v>
      </c>
      <c r="H19" s="17">
        <f>H27-H25-H23-H21</f>
        <v>0</v>
      </c>
    </row>
    <row r="20" spans="1:8" ht="19.5">
      <c r="A20" s="5"/>
      <c r="B20" s="5"/>
      <c r="C20" s="5"/>
      <c r="D20" s="5"/>
      <c r="E20" s="17"/>
      <c r="F20" s="17"/>
      <c r="G20" s="17"/>
      <c r="H20" s="17"/>
    </row>
    <row r="21" spans="1:8" ht="19.5">
      <c r="A21" s="5"/>
      <c r="B21" s="5" t="s">
        <v>17</v>
      </c>
      <c r="C21" s="5"/>
      <c r="D21" s="1" t="s">
        <v>23</v>
      </c>
      <c r="E21" s="17">
        <v>-282</v>
      </c>
      <c r="F21" s="17">
        <v>0</v>
      </c>
      <c r="G21" s="17">
        <v>-282</v>
      </c>
      <c r="H21" s="17">
        <v>0</v>
      </c>
    </row>
    <row r="22" spans="1:8" ht="19.5">
      <c r="A22" s="5"/>
      <c r="B22" s="5"/>
      <c r="C22" s="5"/>
      <c r="E22" s="17"/>
      <c r="F22" s="17"/>
      <c r="G22" s="17"/>
      <c r="H22" s="17"/>
    </row>
    <row r="23" spans="1:8" ht="17.25" customHeight="1">
      <c r="A23" s="5"/>
      <c r="B23" s="5" t="s">
        <v>19</v>
      </c>
      <c r="C23" s="5"/>
      <c r="D23" s="1" t="s">
        <v>24</v>
      </c>
      <c r="E23" s="17">
        <v>-286</v>
      </c>
      <c r="F23" s="17">
        <v>0</v>
      </c>
      <c r="G23" s="17">
        <v>-286</v>
      </c>
      <c r="H23" s="17">
        <v>0</v>
      </c>
    </row>
    <row r="24" spans="1:8" ht="13.5" customHeight="1">
      <c r="A24" s="5"/>
      <c r="B24" s="5"/>
      <c r="C24" s="5"/>
      <c r="E24" s="17"/>
      <c r="F24" s="17"/>
      <c r="G24" s="17"/>
      <c r="H24" s="17"/>
    </row>
    <row r="25" spans="1:8" ht="13.5" customHeight="1">
      <c r="A25" s="5"/>
      <c r="B25" s="5" t="s">
        <v>25</v>
      </c>
      <c r="C25" s="5"/>
      <c r="D25" s="1" t="s">
        <v>26</v>
      </c>
      <c r="E25" s="17">
        <v>0</v>
      </c>
      <c r="F25" s="17">
        <v>0</v>
      </c>
      <c r="G25" s="17">
        <v>0</v>
      </c>
      <c r="H25" s="17">
        <v>0</v>
      </c>
    </row>
    <row r="26" spans="1:8" ht="13.5" customHeight="1">
      <c r="A26" s="5"/>
      <c r="B26" s="5"/>
      <c r="C26" s="5"/>
      <c r="E26" s="18"/>
      <c r="F26" s="18"/>
      <c r="G26" s="18"/>
      <c r="H26" s="18"/>
    </row>
    <row r="27" spans="1:8" ht="18.75" customHeight="1">
      <c r="A27" s="5"/>
      <c r="B27" s="5" t="s">
        <v>27</v>
      </c>
      <c r="C27" s="5"/>
      <c r="D27" s="103" t="s">
        <v>28</v>
      </c>
      <c r="E27" s="107">
        <f>4070</f>
        <v>4070</v>
      </c>
      <c r="F27" s="17">
        <v>0</v>
      </c>
      <c r="G27" s="107">
        <f>4070</f>
        <v>4070</v>
      </c>
      <c r="H27" s="17">
        <v>0</v>
      </c>
    </row>
    <row r="28" spans="1:8" ht="13.5" customHeight="1">
      <c r="A28" s="5"/>
      <c r="B28" s="5"/>
      <c r="C28" s="5"/>
      <c r="D28" s="103"/>
      <c r="E28" s="107"/>
      <c r="F28" s="17"/>
      <c r="G28" s="107"/>
      <c r="H28" s="17"/>
    </row>
    <row r="29" spans="1:8" ht="19.5">
      <c r="A29" s="5"/>
      <c r="B29" s="5"/>
      <c r="C29" s="5"/>
      <c r="E29" s="17"/>
      <c r="F29" s="17"/>
      <c r="G29" s="17"/>
      <c r="H29" s="17"/>
    </row>
    <row r="30" spans="1:8" ht="13.5" customHeight="1">
      <c r="A30" s="5"/>
      <c r="B30" s="5" t="s">
        <v>29</v>
      </c>
      <c r="C30" s="5"/>
      <c r="D30" s="1" t="s">
        <v>30</v>
      </c>
      <c r="E30" s="17">
        <v>0</v>
      </c>
      <c r="F30" s="17">
        <v>0</v>
      </c>
      <c r="G30" s="17">
        <v>0</v>
      </c>
      <c r="H30" s="17">
        <v>0</v>
      </c>
    </row>
    <row r="31" spans="1:8" ht="13.5" customHeight="1">
      <c r="A31" s="5"/>
      <c r="B31" s="5"/>
      <c r="C31" s="5"/>
      <c r="E31" s="18"/>
      <c r="F31" s="18"/>
      <c r="G31" s="18"/>
      <c r="H31" s="18"/>
    </row>
    <row r="32" spans="1:8" ht="13.5" customHeight="1">
      <c r="A32" s="5"/>
      <c r="B32" s="23" t="s">
        <v>31</v>
      </c>
      <c r="C32" s="23"/>
      <c r="D32" s="108" t="s">
        <v>28</v>
      </c>
      <c r="E32" s="107">
        <f>SUM(E27:E31)</f>
        <v>4070</v>
      </c>
      <c r="F32" s="17">
        <f>SUM(F27:F31)</f>
        <v>0</v>
      </c>
      <c r="G32" s="107">
        <f>SUM(G27:G31)</f>
        <v>4070</v>
      </c>
      <c r="H32" s="17">
        <f>SUM(H27:H31)</f>
        <v>0</v>
      </c>
    </row>
    <row r="33" spans="1:8" ht="17.25" customHeight="1">
      <c r="A33" s="5"/>
      <c r="B33" s="5"/>
      <c r="C33" s="5"/>
      <c r="D33" s="108"/>
      <c r="E33" s="107"/>
      <c r="F33" s="17"/>
      <c r="G33" s="107"/>
      <c r="H33" s="17"/>
    </row>
    <row r="34" spans="1:8" ht="13.5" customHeight="1">
      <c r="A34" s="5"/>
      <c r="B34" s="5"/>
      <c r="C34" s="5"/>
      <c r="E34" s="17"/>
      <c r="F34" s="17"/>
      <c r="G34" s="17"/>
      <c r="H34" s="17"/>
    </row>
    <row r="35" spans="1:8" ht="15" customHeight="1">
      <c r="A35" s="5"/>
      <c r="B35" s="5" t="s">
        <v>32</v>
      </c>
      <c r="C35" s="5"/>
      <c r="D35" s="1" t="s">
        <v>33</v>
      </c>
      <c r="E35" s="17">
        <v>-1202</v>
      </c>
      <c r="F35" s="17">
        <v>0</v>
      </c>
      <c r="G35" s="17">
        <v>-1202</v>
      </c>
      <c r="H35" s="17">
        <f>-IF(H32&gt;0,28%*H32,0)</f>
        <v>0</v>
      </c>
    </row>
    <row r="36" spans="1:8" ht="19.5">
      <c r="A36" s="5"/>
      <c r="B36" s="5"/>
      <c r="C36" s="5"/>
      <c r="D36" s="5"/>
      <c r="E36" s="18"/>
      <c r="F36" s="18"/>
      <c r="G36" s="18"/>
      <c r="H36" s="18"/>
    </row>
    <row r="37" spans="1:8" ht="16.5">
      <c r="A37" s="5"/>
      <c r="B37" s="5" t="s">
        <v>34</v>
      </c>
      <c r="C37" s="5" t="s">
        <v>34</v>
      </c>
      <c r="D37" s="103" t="s">
        <v>35</v>
      </c>
      <c r="E37" s="106">
        <f>SUM(E32:E36)</f>
        <v>2868</v>
      </c>
      <c r="F37" s="106">
        <f>SUM(F32:F36)</f>
        <v>0</v>
      </c>
      <c r="G37" s="106">
        <f>SUM(G32:G36)</f>
        <v>2868</v>
      </c>
      <c r="H37" s="106">
        <f>SUM(H32:H36)</f>
        <v>0</v>
      </c>
    </row>
    <row r="38" spans="1:8" ht="16.5">
      <c r="A38" s="5"/>
      <c r="B38" s="5"/>
      <c r="C38" s="5"/>
      <c r="D38" s="103"/>
      <c r="E38" s="106"/>
      <c r="F38" s="106"/>
      <c r="G38" s="106"/>
      <c r="H38" s="106"/>
    </row>
    <row r="39" spans="1:8" ht="19.5">
      <c r="A39" s="5"/>
      <c r="B39" s="5"/>
      <c r="C39" s="5"/>
      <c r="D39" s="24"/>
      <c r="E39" s="25"/>
      <c r="F39" s="25"/>
      <c r="G39" s="25"/>
      <c r="H39" s="25"/>
    </row>
    <row r="40" spans="1:8" ht="19.5">
      <c r="A40" s="5"/>
      <c r="B40" s="5"/>
      <c r="C40" s="5" t="s">
        <v>36</v>
      </c>
      <c r="D40" s="23" t="s">
        <v>37</v>
      </c>
      <c r="E40" s="17">
        <v>38</v>
      </c>
      <c r="F40" s="17">
        <v>0</v>
      </c>
      <c r="G40" s="17">
        <v>38</v>
      </c>
      <c r="H40" s="17">
        <v>0</v>
      </c>
    </row>
    <row r="41" spans="1:8" ht="19.5">
      <c r="A41" s="5"/>
      <c r="B41" s="5"/>
      <c r="C41" s="5"/>
      <c r="D41" s="5"/>
      <c r="E41" s="17"/>
      <c r="F41" s="17"/>
      <c r="G41" s="17"/>
      <c r="H41" s="17"/>
    </row>
    <row r="42" spans="1:8" ht="19.5">
      <c r="A42" s="5"/>
      <c r="B42" s="5" t="s">
        <v>38</v>
      </c>
      <c r="C42" s="5"/>
      <c r="D42" s="1" t="s">
        <v>39</v>
      </c>
      <c r="E42" s="17">
        <v>0</v>
      </c>
      <c r="F42" s="17">
        <v>0</v>
      </c>
      <c r="G42" s="17">
        <v>0</v>
      </c>
      <c r="H42" s="17">
        <v>0</v>
      </c>
    </row>
    <row r="43" spans="1:8" ht="19.5">
      <c r="A43" s="5"/>
      <c r="B43" s="5"/>
      <c r="C43" s="5"/>
      <c r="E43" s="18"/>
      <c r="F43" s="18"/>
      <c r="G43" s="18"/>
      <c r="H43" s="18"/>
    </row>
    <row r="44" spans="1:8" ht="16.5" customHeight="1">
      <c r="A44" s="5"/>
      <c r="B44" s="5" t="s">
        <v>40</v>
      </c>
      <c r="C44" s="5"/>
      <c r="D44" s="103" t="s">
        <v>41</v>
      </c>
      <c r="E44" s="106">
        <f>+E37-E40-E42</f>
        <v>2830</v>
      </c>
      <c r="F44" s="106">
        <f>+F37-F40-F42</f>
        <v>0</v>
      </c>
      <c r="G44" s="106">
        <f>+G37-G40-G42</f>
        <v>2830</v>
      </c>
      <c r="H44" s="106">
        <f>+H37-H40-H42</f>
        <v>0</v>
      </c>
    </row>
    <row r="45" spans="1:8" ht="18" customHeight="1">
      <c r="A45" s="5"/>
      <c r="B45" s="5"/>
      <c r="C45" s="5"/>
      <c r="D45" s="104"/>
      <c r="E45" s="106"/>
      <c r="F45" s="106"/>
      <c r="G45" s="106"/>
      <c r="H45" s="106"/>
    </row>
    <row r="46" spans="1:8" ht="19.5">
      <c r="A46" s="5"/>
      <c r="B46" s="5"/>
      <c r="C46" s="5"/>
      <c r="D46" s="26"/>
      <c r="E46" s="25"/>
      <c r="F46" s="25"/>
      <c r="G46" s="25"/>
      <c r="H46" s="25"/>
    </row>
    <row r="47" spans="1:8" ht="19.5">
      <c r="A47" s="5"/>
      <c r="B47" s="5" t="s">
        <v>42</v>
      </c>
      <c r="C47" s="5" t="s">
        <v>34</v>
      </c>
      <c r="D47" s="1" t="s">
        <v>43</v>
      </c>
      <c r="E47" s="17">
        <v>0</v>
      </c>
      <c r="F47" s="17"/>
      <c r="G47" s="17">
        <v>0</v>
      </c>
      <c r="H47" s="17"/>
    </row>
    <row r="48" spans="1:8" ht="19.5">
      <c r="A48" s="5"/>
      <c r="B48" s="5"/>
      <c r="C48" s="5" t="s">
        <v>36</v>
      </c>
      <c r="D48" s="1" t="s">
        <v>37</v>
      </c>
      <c r="E48" s="17">
        <v>0</v>
      </c>
      <c r="F48" s="17"/>
      <c r="G48" s="17">
        <v>0</v>
      </c>
      <c r="H48" s="17"/>
    </row>
    <row r="49" spans="1:8" ht="19.5">
      <c r="A49" s="5"/>
      <c r="B49" s="5"/>
      <c r="C49" s="5" t="s">
        <v>44</v>
      </c>
      <c r="D49" s="103" t="s">
        <v>45</v>
      </c>
      <c r="E49" s="17"/>
      <c r="F49" s="17"/>
      <c r="G49" s="17"/>
      <c r="H49" s="17"/>
    </row>
    <row r="50" spans="1:8" ht="19.5">
      <c r="A50" s="5"/>
      <c r="B50" s="5"/>
      <c r="C50" s="5"/>
      <c r="D50" s="103"/>
      <c r="E50" s="17">
        <v>0</v>
      </c>
      <c r="F50" s="17"/>
      <c r="G50" s="17">
        <v>0</v>
      </c>
      <c r="H50" s="17"/>
    </row>
    <row r="51" spans="1:8" ht="19.5">
      <c r="A51" s="5"/>
      <c r="B51" s="5"/>
      <c r="C51" s="5"/>
      <c r="D51" s="5"/>
      <c r="E51" s="17"/>
      <c r="F51" s="17"/>
      <c r="G51" s="17"/>
      <c r="H51" s="17"/>
    </row>
    <row r="52" spans="1:8" ht="23.25" customHeight="1">
      <c r="A52" s="5"/>
      <c r="B52" s="5" t="s">
        <v>46</v>
      </c>
      <c r="C52" s="5"/>
      <c r="D52" s="103" t="s">
        <v>47</v>
      </c>
      <c r="E52" s="101">
        <f>SUM(E44:E51)</f>
        <v>2830</v>
      </c>
      <c r="F52" s="101">
        <f>SUM(F44:F51)</f>
        <v>0</v>
      </c>
      <c r="G52" s="101">
        <f>SUM(G44:G51)</f>
        <v>2830</v>
      </c>
      <c r="H52" s="101">
        <f>SUM(H44:H51)</f>
        <v>0</v>
      </c>
    </row>
    <row r="53" spans="1:8" ht="3" customHeight="1" hidden="1">
      <c r="A53" s="5"/>
      <c r="B53" s="5"/>
      <c r="C53" s="5"/>
      <c r="D53" s="103"/>
      <c r="E53" s="102"/>
      <c r="F53" s="102"/>
      <c r="G53" s="102"/>
      <c r="H53" s="102"/>
    </row>
    <row r="54" spans="1:8" ht="19.5">
      <c r="A54" s="5"/>
      <c r="B54" s="5"/>
      <c r="C54" s="5"/>
      <c r="D54" s="5"/>
      <c r="E54" s="17"/>
      <c r="F54" s="27"/>
      <c r="G54" s="27"/>
      <c r="H54" s="27"/>
    </row>
    <row r="55" spans="1:8" ht="19.5">
      <c r="A55" s="15" t="s">
        <v>48</v>
      </c>
      <c r="B55" s="103" t="s">
        <v>49</v>
      </c>
      <c r="C55" s="104"/>
      <c r="D55" s="104"/>
      <c r="E55" s="17"/>
      <c r="F55" s="27"/>
      <c r="G55" s="27"/>
      <c r="H55" s="27"/>
    </row>
    <row r="56" spans="1:8" ht="19.5">
      <c r="A56" s="15"/>
      <c r="B56" s="104"/>
      <c r="C56" s="104"/>
      <c r="D56" s="104"/>
      <c r="E56" s="17"/>
      <c r="F56" s="27"/>
      <c r="G56" s="27"/>
      <c r="H56" s="27"/>
    </row>
    <row r="57" spans="1:8" ht="19.5">
      <c r="A57" s="5"/>
      <c r="B57" s="5"/>
      <c r="C57" s="5"/>
      <c r="D57" s="5"/>
      <c r="E57" s="17"/>
      <c r="F57" s="27"/>
      <c r="G57" s="27"/>
      <c r="H57" s="27"/>
    </row>
    <row r="58" spans="1:8" ht="27.75" customHeight="1">
      <c r="A58" s="5"/>
      <c r="B58" s="1" t="s">
        <v>15</v>
      </c>
      <c r="D58" s="99" t="s">
        <v>188</v>
      </c>
      <c r="E58" s="105">
        <v>13.91</v>
      </c>
      <c r="F58" s="106">
        <v>0</v>
      </c>
      <c r="G58" s="105">
        <v>13.91</v>
      </c>
      <c r="H58" s="106">
        <v>0</v>
      </c>
    </row>
    <row r="59" spans="1:8" ht="20.25" customHeight="1">
      <c r="A59" s="5"/>
      <c r="D59" s="99"/>
      <c r="E59" s="105"/>
      <c r="F59" s="106"/>
      <c r="G59" s="105"/>
      <c r="H59" s="106"/>
    </row>
    <row r="60" spans="1:8" ht="19.5">
      <c r="A60" s="5"/>
      <c r="E60" s="17"/>
      <c r="F60" s="27"/>
      <c r="G60" s="27"/>
      <c r="H60" s="27"/>
    </row>
    <row r="61" spans="1:8" ht="16.5" customHeight="1">
      <c r="A61" s="5"/>
      <c r="B61" s="1" t="s">
        <v>17</v>
      </c>
      <c r="D61" s="99" t="s">
        <v>186</v>
      </c>
      <c r="E61" s="100">
        <v>6.26</v>
      </c>
      <c r="F61" s="98">
        <v>0</v>
      </c>
      <c r="G61" s="100">
        <v>6.26</v>
      </c>
      <c r="H61" s="98">
        <v>0</v>
      </c>
    </row>
    <row r="62" spans="1:8" ht="16.5" customHeight="1">
      <c r="A62" s="5"/>
      <c r="D62" s="99"/>
      <c r="E62" s="100"/>
      <c r="F62" s="98"/>
      <c r="G62" s="100"/>
      <c r="H62" s="98"/>
    </row>
    <row r="63" spans="1:8" ht="16.5">
      <c r="A63" s="5"/>
      <c r="E63" s="7"/>
      <c r="F63" s="28"/>
      <c r="G63" s="28"/>
      <c r="H63" s="28"/>
    </row>
    <row r="64" spans="1:8" ht="16.5">
      <c r="A64" s="5">
        <v>4</v>
      </c>
      <c r="B64" s="1" t="s">
        <v>15</v>
      </c>
      <c r="D64" s="1" t="s">
        <v>175</v>
      </c>
      <c r="E64" s="2">
        <v>0</v>
      </c>
      <c r="F64" s="29"/>
      <c r="G64" s="28">
        <v>0</v>
      </c>
      <c r="H64" s="28"/>
    </row>
    <row r="65" spans="1:8" ht="16.5">
      <c r="A65" s="5"/>
      <c r="F65" s="29"/>
      <c r="G65" s="28"/>
      <c r="H65" s="28"/>
    </row>
    <row r="66" spans="1:8" ht="16.5">
      <c r="A66" s="5"/>
      <c r="B66" s="1" t="s">
        <v>17</v>
      </c>
      <c r="D66" s="1" t="s">
        <v>187</v>
      </c>
      <c r="E66" s="2">
        <v>0</v>
      </c>
      <c r="F66" s="29"/>
      <c r="G66" s="28">
        <v>0</v>
      </c>
      <c r="H66" s="28"/>
    </row>
    <row r="67" spans="1:8" ht="16.5">
      <c r="A67" s="5"/>
      <c r="F67" s="29"/>
      <c r="G67" s="28"/>
      <c r="H67" s="28"/>
    </row>
    <row r="68" spans="1:8" ht="65.25" customHeight="1">
      <c r="A68" s="5"/>
      <c r="E68" s="68" t="s">
        <v>54</v>
      </c>
      <c r="F68" s="70"/>
      <c r="G68" s="69" t="s">
        <v>228</v>
      </c>
      <c r="H68" s="28"/>
    </row>
    <row r="69" spans="1:8" ht="16.5">
      <c r="A69" s="5"/>
      <c r="F69" s="29"/>
      <c r="G69" s="28"/>
      <c r="H69" s="28"/>
    </row>
    <row r="70" spans="1:8" ht="19.5">
      <c r="A70" s="15" t="s">
        <v>61</v>
      </c>
      <c r="B70" s="1" t="s">
        <v>96</v>
      </c>
      <c r="C70" s="58"/>
      <c r="E70" s="59">
        <v>1.47</v>
      </c>
      <c r="F70" s="29"/>
      <c r="G70" s="28">
        <v>1.42</v>
      </c>
      <c r="H70" s="28"/>
    </row>
    <row r="71" spans="1:8" ht="16.5">
      <c r="A71" s="5"/>
      <c r="F71" s="29"/>
      <c r="G71" s="28"/>
      <c r="H71" s="28"/>
    </row>
    <row r="72" spans="1:8" ht="16.5">
      <c r="A72" s="5"/>
      <c r="F72" s="29"/>
      <c r="G72" s="28"/>
      <c r="H72" s="28"/>
    </row>
    <row r="73" spans="1:8" ht="16.5">
      <c r="A73" s="5"/>
      <c r="B73" s="1" t="s">
        <v>50</v>
      </c>
      <c r="D73" s="1" t="s">
        <v>51</v>
      </c>
      <c r="F73" s="29"/>
      <c r="G73" s="29"/>
      <c r="H73" s="29"/>
    </row>
    <row r="74" spans="1:8" ht="16.5">
      <c r="A74" s="5"/>
      <c r="D74" s="1" t="s">
        <v>52</v>
      </c>
      <c r="F74" s="29"/>
      <c r="G74" s="29"/>
      <c r="H74" s="29"/>
    </row>
    <row r="75" spans="1:8" ht="16.5">
      <c r="A75" s="5"/>
      <c r="F75" s="29"/>
      <c r="G75" s="29"/>
      <c r="H75" s="29"/>
    </row>
    <row r="76" ht="16.5">
      <c r="A76" s="5"/>
    </row>
    <row r="77" ht="16.5">
      <c r="A77" s="5"/>
    </row>
    <row r="78" ht="16.5">
      <c r="A78" s="5"/>
    </row>
    <row r="79" ht="16.5">
      <c r="A79" s="5"/>
    </row>
    <row r="80" ht="16.5">
      <c r="A80" s="5"/>
    </row>
    <row r="81" ht="16.5">
      <c r="A81" s="5"/>
    </row>
    <row r="82" ht="16.5">
      <c r="A82" s="5"/>
    </row>
    <row r="83" ht="16.5">
      <c r="A83" s="5"/>
    </row>
    <row r="84" ht="16.5">
      <c r="A84" s="5"/>
    </row>
    <row r="85" ht="16.5">
      <c r="A85" s="5"/>
    </row>
    <row r="86" ht="16.5">
      <c r="A86" s="5"/>
    </row>
    <row r="87" ht="16.5">
      <c r="A87" s="5"/>
    </row>
    <row r="88" ht="16.5">
      <c r="A88" s="5"/>
    </row>
    <row r="89" ht="16.5">
      <c r="A89" s="5"/>
    </row>
    <row r="90" ht="16.5">
      <c r="A90" s="5"/>
    </row>
    <row r="91" ht="16.5">
      <c r="A91" s="5"/>
    </row>
    <row r="92" ht="16.5">
      <c r="A92" s="5"/>
    </row>
    <row r="93" ht="16.5">
      <c r="A93" s="5"/>
    </row>
    <row r="94" ht="16.5">
      <c r="A94" s="5"/>
    </row>
    <row r="95" ht="16.5">
      <c r="A95" s="5"/>
    </row>
    <row r="96" ht="16.5">
      <c r="A96" s="5"/>
    </row>
    <row r="97" ht="16.5">
      <c r="A97" s="5"/>
    </row>
    <row r="98" ht="16.5">
      <c r="A98" s="5"/>
    </row>
    <row r="99" ht="16.5">
      <c r="A99" s="5"/>
    </row>
    <row r="100" ht="16.5">
      <c r="A100" s="5"/>
    </row>
    <row r="101" ht="16.5">
      <c r="A101" s="5"/>
    </row>
    <row r="102" ht="16.5">
      <c r="A102" s="5"/>
    </row>
    <row r="103" ht="16.5">
      <c r="A103" s="5"/>
    </row>
    <row r="104" ht="16.5">
      <c r="A104" s="5"/>
    </row>
    <row r="105" ht="16.5">
      <c r="A105" s="5"/>
    </row>
    <row r="106" ht="16.5">
      <c r="A106" s="5"/>
    </row>
    <row r="107" ht="16.5">
      <c r="A107" s="5"/>
    </row>
    <row r="108" ht="16.5">
      <c r="A108" s="5"/>
    </row>
    <row r="109" ht="16.5">
      <c r="A109" s="5"/>
    </row>
    <row r="110" ht="16.5">
      <c r="A110" s="5"/>
    </row>
    <row r="111" ht="16.5">
      <c r="A111" s="5"/>
    </row>
    <row r="112" ht="16.5">
      <c r="A112" s="5"/>
    </row>
    <row r="113" ht="16.5">
      <c r="A113" s="5"/>
    </row>
    <row r="114" ht="16.5">
      <c r="A114" s="5"/>
    </row>
    <row r="115" ht="16.5">
      <c r="A115" s="5"/>
    </row>
    <row r="116" ht="16.5">
      <c r="A116" s="5"/>
    </row>
    <row r="117" ht="16.5">
      <c r="A117" s="5"/>
    </row>
    <row r="118" ht="16.5">
      <c r="A118" s="5"/>
    </row>
    <row r="119" ht="16.5">
      <c r="A119" s="5"/>
    </row>
    <row r="120" ht="16.5">
      <c r="A120" s="5"/>
    </row>
    <row r="121" ht="16.5">
      <c r="A121" s="5"/>
    </row>
    <row r="122" ht="16.5">
      <c r="A122" s="5"/>
    </row>
    <row r="123" ht="16.5">
      <c r="A123" s="5"/>
    </row>
    <row r="124" ht="16.5">
      <c r="A124" s="5"/>
    </row>
    <row r="125" ht="16.5">
      <c r="A125" s="5"/>
    </row>
    <row r="126" ht="16.5">
      <c r="A126" s="5"/>
    </row>
    <row r="127" ht="16.5">
      <c r="A127" s="5"/>
    </row>
    <row r="128" ht="16.5">
      <c r="A128" s="5"/>
    </row>
    <row r="129" ht="16.5">
      <c r="A129" s="5"/>
    </row>
    <row r="130" ht="16.5">
      <c r="A130" s="5"/>
    </row>
    <row r="131" ht="16.5">
      <c r="A131" s="5"/>
    </row>
    <row r="132" ht="16.5">
      <c r="A132" s="5"/>
    </row>
    <row r="133" ht="16.5">
      <c r="A133" s="5"/>
    </row>
    <row r="134" ht="16.5">
      <c r="A134" s="5"/>
    </row>
    <row r="135" ht="16.5">
      <c r="A135" s="5"/>
    </row>
    <row r="136" ht="16.5">
      <c r="A136" s="5"/>
    </row>
    <row r="137" ht="16.5">
      <c r="A137" s="5"/>
    </row>
    <row r="138" ht="16.5">
      <c r="A138" s="5"/>
    </row>
    <row r="139" ht="16.5">
      <c r="A139" s="5"/>
    </row>
    <row r="140" ht="16.5">
      <c r="A140" s="5"/>
    </row>
    <row r="141" ht="16.5">
      <c r="A141" s="5"/>
    </row>
    <row r="142" ht="16.5">
      <c r="A142" s="5"/>
    </row>
    <row r="143" ht="16.5">
      <c r="A143" s="5"/>
    </row>
    <row r="144" ht="16.5">
      <c r="A144" s="5"/>
    </row>
    <row r="145" ht="16.5">
      <c r="A145" s="5"/>
    </row>
    <row r="146" ht="16.5">
      <c r="A146" s="5"/>
    </row>
    <row r="147" ht="16.5">
      <c r="A147" s="5"/>
    </row>
    <row r="148" ht="16.5">
      <c r="A148" s="5"/>
    </row>
    <row r="149" ht="16.5">
      <c r="A149" s="5"/>
    </row>
    <row r="150" ht="16.5">
      <c r="A150" s="5"/>
    </row>
    <row r="151" ht="16.5">
      <c r="A151" s="5"/>
    </row>
    <row r="152" ht="16.5">
      <c r="A152" s="5"/>
    </row>
    <row r="153" ht="16.5">
      <c r="A153" s="5"/>
    </row>
    <row r="154" ht="16.5">
      <c r="A154" s="5"/>
    </row>
    <row r="155" ht="16.5">
      <c r="A155" s="5"/>
    </row>
    <row r="156" ht="16.5">
      <c r="A156" s="5"/>
    </row>
    <row r="157" ht="16.5">
      <c r="A157" s="5"/>
    </row>
    <row r="158" ht="16.5">
      <c r="A158" s="5"/>
    </row>
    <row r="159" ht="16.5">
      <c r="A159" s="5"/>
    </row>
    <row r="160" ht="16.5">
      <c r="A160" s="5"/>
    </row>
    <row r="161" ht="16.5">
      <c r="A161" s="5"/>
    </row>
    <row r="162" ht="16.5">
      <c r="A162" s="5"/>
    </row>
    <row r="163" ht="16.5">
      <c r="A163" s="5"/>
    </row>
    <row r="164" ht="16.5">
      <c r="A164" s="5"/>
    </row>
    <row r="165" ht="16.5">
      <c r="A165" s="5"/>
    </row>
    <row r="166" ht="16.5">
      <c r="A166" s="5"/>
    </row>
    <row r="167" ht="16.5">
      <c r="A167" s="5"/>
    </row>
    <row r="168" ht="16.5">
      <c r="A168" s="5"/>
    </row>
    <row r="169" ht="16.5">
      <c r="A169" s="5"/>
    </row>
    <row r="170" ht="16.5">
      <c r="A170" s="5"/>
    </row>
    <row r="171" ht="16.5">
      <c r="A171" s="5"/>
    </row>
    <row r="172" ht="16.5">
      <c r="A172" s="5"/>
    </row>
    <row r="173" ht="16.5">
      <c r="A173" s="5"/>
    </row>
    <row r="174" ht="16.5">
      <c r="A174" s="5"/>
    </row>
    <row r="175" ht="16.5">
      <c r="A175" s="5"/>
    </row>
    <row r="176" ht="16.5">
      <c r="A176" s="5"/>
    </row>
    <row r="177" ht="16.5">
      <c r="A177" s="5"/>
    </row>
    <row r="178" ht="16.5">
      <c r="A178" s="5"/>
    </row>
    <row r="179" ht="16.5">
      <c r="A179" s="5"/>
    </row>
    <row r="180" ht="16.5">
      <c r="A180" s="5"/>
    </row>
    <row r="181" ht="16.5">
      <c r="A181" s="5"/>
    </row>
    <row r="182" ht="16.5">
      <c r="A182" s="5"/>
    </row>
    <row r="183" ht="16.5">
      <c r="A183" s="5"/>
    </row>
    <row r="184" ht="16.5">
      <c r="A184" s="5"/>
    </row>
    <row r="185" ht="16.5">
      <c r="A185" s="5"/>
    </row>
    <row r="186" ht="16.5">
      <c r="A186" s="5"/>
    </row>
    <row r="187" ht="16.5">
      <c r="A187" s="5"/>
    </row>
    <row r="188" ht="16.5">
      <c r="A188" s="5"/>
    </row>
    <row r="189" ht="16.5">
      <c r="A189" s="5"/>
    </row>
    <row r="190" ht="16.5">
      <c r="A190" s="5"/>
    </row>
    <row r="191" ht="16.5">
      <c r="A191" s="5"/>
    </row>
    <row r="192" ht="16.5">
      <c r="A192" s="5"/>
    </row>
    <row r="193" ht="16.5">
      <c r="A193" s="5"/>
    </row>
    <row r="194" ht="16.5">
      <c r="A194" s="5"/>
    </row>
    <row r="195" ht="16.5">
      <c r="A195" s="5"/>
    </row>
    <row r="196" ht="16.5">
      <c r="A196" s="5"/>
    </row>
    <row r="197" ht="16.5">
      <c r="A197" s="5"/>
    </row>
    <row r="198" ht="16.5">
      <c r="A198" s="5"/>
    </row>
    <row r="199" ht="16.5">
      <c r="A199" s="5"/>
    </row>
    <row r="200" ht="16.5">
      <c r="A200" s="5"/>
    </row>
    <row r="201" ht="16.5">
      <c r="A201" s="5"/>
    </row>
    <row r="202" ht="16.5">
      <c r="A202" s="5"/>
    </row>
    <row r="203" ht="16.5">
      <c r="A203" s="5"/>
    </row>
    <row r="204" ht="16.5">
      <c r="A204" s="5"/>
    </row>
    <row r="205" ht="16.5">
      <c r="A205" s="5"/>
    </row>
    <row r="206" ht="16.5">
      <c r="A206" s="5"/>
    </row>
    <row r="207" ht="16.5">
      <c r="A207" s="5"/>
    </row>
    <row r="208" ht="16.5">
      <c r="A208" s="5"/>
    </row>
    <row r="209" ht="16.5">
      <c r="A209" s="5"/>
    </row>
    <row r="210" ht="16.5">
      <c r="A210" s="5"/>
    </row>
    <row r="211" ht="16.5">
      <c r="A211" s="5"/>
    </row>
    <row r="212" ht="16.5">
      <c r="A212" s="5"/>
    </row>
    <row r="213" ht="16.5">
      <c r="A213" s="5"/>
    </row>
    <row r="214" ht="16.5">
      <c r="A214" s="5"/>
    </row>
    <row r="215" ht="16.5">
      <c r="A215" s="5"/>
    </row>
    <row r="216" ht="16.5">
      <c r="A216" s="5"/>
    </row>
    <row r="217" ht="16.5">
      <c r="A217" s="5"/>
    </row>
    <row r="218" ht="16.5">
      <c r="A218" s="5"/>
    </row>
  </sheetData>
  <mergeCells count="39">
    <mergeCell ref="E6:F6"/>
    <mergeCell ref="G6:H6"/>
    <mergeCell ref="E7:E9"/>
    <mergeCell ref="F7:F9"/>
    <mergeCell ref="G7:G9"/>
    <mergeCell ref="H7:H9"/>
    <mergeCell ref="D27:D28"/>
    <mergeCell ref="E27:E28"/>
    <mergeCell ref="G27:G28"/>
    <mergeCell ref="D32:D33"/>
    <mergeCell ref="E32:E33"/>
    <mergeCell ref="G32:G33"/>
    <mergeCell ref="H37:H38"/>
    <mergeCell ref="D44:D45"/>
    <mergeCell ref="E44:E45"/>
    <mergeCell ref="F44:F45"/>
    <mergeCell ref="G44:G45"/>
    <mergeCell ref="H44:H45"/>
    <mergeCell ref="D37:D38"/>
    <mergeCell ref="E37:E38"/>
    <mergeCell ref="F37:F38"/>
    <mergeCell ref="G37:G38"/>
    <mergeCell ref="D49:D50"/>
    <mergeCell ref="D52:D53"/>
    <mergeCell ref="E52:E53"/>
    <mergeCell ref="F52:F53"/>
    <mergeCell ref="G52:G53"/>
    <mergeCell ref="H52:H53"/>
    <mergeCell ref="B55:D56"/>
    <mergeCell ref="D58:D59"/>
    <mergeCell ref="E58:E59"/>
    <mergeCell ref="F58:F59"/>
    <mergeCell ref="G58:G59"/>
    <mergeCell ref="H58:H59"/>
    <mergeCell ref="H61:H62"/>
    <mergeCell ref="D61:D62"/>
    <mergeCell ref="E61:E62"/>
    <mergeCell ref="F61:F62"/>
    <mergeCell ref="G61:G62"/>
  </mergeCells>
  <printOptions/>
  <pageMargins left="0.75" right="0.36" top="0.3" bottom="0.2" header="0.32" footer="0.2"/>
  <pageSetup fitToHeight="1" fitToWidth="1"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7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7.140625" style="31" customWidth="1"/>
    <col min="2" max="2" width="52.28125" style="31" customWidth="1"/>
    <col min="3" max="3" width="21.00390625" style="32" customWidth="1"/>
    <col min="4" max="4" width="7.28125" style="31" customWidth="1"/>
    <col min="5" max="5" width="24.140625" style="32" customWidth="1"/>
    <col min="6" max="16384" width="9.140625" style="31" customWidth="1"/>
  </cols>
  <sheetData>
    <row r="1" ht="22.5">
      <c r="A1" s="62" t="s">
        <v>0</v>
      </c>
    </row>
    <row r="2" ht="22.5">
      <c r="A2" s="63" t="s">
        <v>1</v>
      </c>
    </row>
    <row r="3" ht="22.5">
      <c r="A3" s="63"/>
    </row>
    <row r="4" ht="20.25">
      <c r="A4" s="3" t="s">
        <v>53</v>
      </c>
    </row>
    <row r="5" spans="3:5" ht="26.25" customHeight="1">
      <c r="C5" s="113" t="s">
        <v>54</v>
      </c>
      <c r="E5" s="113" t="s">
        <v>274</v>
      </c>
    </row>
    <row r="6" spans="3:5" ht="21.75" customHeight="1">
      <c r="C6" s="113"/>
      <c r="E6" s="113"/>
    </row>
    <row r="7" spans="3:5" ht="15.75">
      <c r="C7" s="34" t="s">
        <v>55</v>
      </c>
      <c r="E7" s="34" t="s">
        <v>272</v>
      </c>
    </row>
    <row r="8" spans="3:5" ht="15.75">
      <c r="C8" s="35" t="s">
        <v>13</v>
      </c>
      <c r="E8" s="35" t="s">
        <v>13</v>
      </c>
    </row>
    <row r="9" spans="3:5" ht="15.75">
      <c r="C9" s="36"/>
      <c r="E9" s="36"/>
    </row>
    <row r="10" spans="1:5" ht="15.75">
      <c r="A10" s="37" t="s">
        <v>14</v>
      </c>
      <c r="B10" s="38" t="s">
        <v>56</v>
      </c>
      <c r="C10" s="39">
        <f>20154</f>
        <v>20154</v>
      </c>
      <c r="E10" s="94" t="s">
        <v>273</v>
      </c>
    </row>
    <row r="11" spans="1:5" ht="15.75">
      <c r="A11" s="37" t="s">
        <v>21</v>
      </c>
      <c r="B11" s="38" t="s">
        <v>57</v>
      </c>
      <c r="C11" s="39">
        <f>5285</f>
        <v>5285</v>
      </c>
      <c r="E11" s="94" t="s">
        <v>273</v>
      </c>
    </row>
    <row r="12" spans="1:5" ht="15.75">
      <c r="A12" s="37" t="s">
        <v>48</v>
      </c>
      <c r="B12" s="38" t="s">
        <v>58</v>
      </c>
      <c r="C12" s="39">
        <v>0</v>
      </c>
      <c r="E12" s="94" t="s">
        <v>273</v>
      </c>
    </row>
    <row r="13" spans="1:5" ht="15.75">
      <c r="A13" s="37" t="s">
        <v>59</v>
      </c>
      <c r="B13" s="38" t="s">
        <v>60</v>
      </c>
      <c r="C13" s="39">
        <f>111</f>
        <v>111</v>
      </c>
      <c r="E13" s="94" t="s">
        <v>273</v>
      </c>
    </row>
    <row r="14" spans="1:5" ht="15.75">
      <c r="A14" s="37" t="s">
        <v>61</v>
      </c>
      <c r="B14" s="38" t="s">
        <v>62</v>
      </c>
      <c r="C14" s="39">
        <f>110</f>
        <v>110</v>
      </c>
      <c r="E14" s="94" t="s">
        <v>273</v>
      </c>
    </row>
    <row r="15" spans="1:5" ht="15.75">
      <c r="A15" s="37" t="s">
        <v>63</v>
      </c>
      <c r="B15" s="38" t="s">
        <v>64</v>
      </c>
      <c r="C15" s="39">
        <f>370</f>
        <v>370</v>
      </c>
      <c r="D15" s="40"/>
      <c r="E15" s="94" t="s">
        <v>273</v>
      </c>
    </row>
    <row r="16" spans="1:5" ht="15.75">
      <c r="A16" s="37"/>
      <c r="B16" s="38"/>
      <c r="C16" s="39"/>
      <c r="E16" s="39"/>
    </row>
    <row r="17" spans="1:5" ht="15.75">
      <c r="A17" s="37" t="s">
        <v>65</v>
      </c>
      <c r="B17" s="38" t="s">
        <v>66</v>
      </c>
      <c r="C17" s="39"/>
      <c r="E17" s="39"/>
    </row>
    <row r="18" spans="1:5" ht="15.75">
      <c r="A18" s="37"/>
      <c r="B18" s="41" t="s">
        <v>67</v>
      </c>
      <c r="C18" s="36">
        <v>537</v>
      </c>
      <c r="E18" s="94" t="s">
        <v>273</v>
      </c>
    </row>
    <row r="19" spans="1:5" ht="15.75">
      <c r="A19" s="42"/>
      <c r="B19" s="41" t="s">
        <v>68</v>
      </c>
      <c r="C19" s="36">
        <f>62480+15572+1</f>
        <v>78053</v>
      </c>
      <c r="E19" s="94" t="s">
        <v>273</v>
      </c>
    </row>
    <row r="20" spans="1:5" ht="15.75">
      <c r="A20" s="42"/>
      <c r="B20" s="41" t="s">
        <v>69</v>
      </c>
      <c r="C20" s="36">
        <f>14756</f>
        <v>14756</v>
      </c>
      <c r="E20" s="94" t="s">
        <v>273</v>
      </c>
    </row>
    <row r="21" spans="2:5" ht="15.75">
      <c r="B21" s="41" t="s">
        <v>70</v>
      </c>
      <c r="C21" s="36">
        <f>4337</f>
        <v>4337</v>
      </c>
      <c r="E21" s="94" t="s">
        <v>273</v>
      </c>
    </row>
    <row r="22" spans="2:5" ht="15.75">
      <c r="B22" s="41" t="s">
        <v>71</v>
      </c>
      <c r="C22" s="36">
        <f>10126</f>
        <v>10126</v>
      </c>
      <c r="E22" s="94" t="s">
        <v>273</v>
      </c>
    </row>
    <row r="23" spans="2:5" ht="15.75">
      <c r="B23" s="41" t="s">
        <v>72</v>
      </c>
      <c r="C23" s="36">
        <f>7045</f>
        <v>7045</v>
      </c>
      <c r="E23" s="94" t="s">
        <v>273</v>
      </c>
    </row>
    <row r="24" spans="2:5" ht="15.75">
      <c r="B24" s="41"/>
      <c r="C24" s="43">
        <f>SUM(C18:C23)</f>
        <v>114854</v>
      </c>
      <c r="D24" s="40"/>
      <c r="E24" s="95" t="s">
        <v>273</v>
      </c>
    </row>
    <row r="25" spans="2:5" ht="15.75">
      <c r="B25" s="41"/>
      <c r="C25" s="36"/>
      <c r="E25" s="36"/>
    </row>
    <row r="26" spans="1:5" ht="15.75">
      <c r="A26" s="37" t="s">
        <v>73</v>
      </c>
      <c r="B26" s="38" t="s">
        <v>74</v>
      </c>
      <c r="C26" s="36"/>
      <c r="E26" s="36"/>
    </row>
    <row r="27" spans="2:5" ht="15.75">
      <c r="B27" s="41" t="s">
        <v>75</v>
      </c>
      <c r="C27" s="36">
        <f>26846+3507</f>
        <v>30353</v>
      </c>
      <c r="E27" s="94" t="s">
        <v>273</v>
      </c>
    </row>
    <row r="28" spans="2:5" ht="15.75">
      <c r="B28" s="41" t="s">
        <v>76</v>
      </c>
      <c r="C28" s="36">
        <f>29093</f>
        <v>29093</v>
      </c>
      <c r="E28" s="94" t="s">
        <v>273</v>
      </c>
    </row>
    <row r="29" spans="2:5" ht="15.75">
      <c r="B29" s="41" t="s">
        <v>77</v>
      </c>
      <c r="C29" s="36">
        <f>844+331+1</f>
        <v>1176</v>
      </c>
      <c r="E29" s="94" t="s">
        <v>273</v>
      </c>
    </row>
    <row r="30" spans="2:5" ht="15.75">
      <c r="B30" s="41" t="s">
        <v>78</v>
      </c>
      <c r="C30" s="36">
        <f>1322+6809+3162</f>
        <v>11293</v>
      </c>
      <c r="D30" s="40"/>
      <c r="E30" s="94" t="s">
        <v>273</v>
      </c>
    </row>
    <row r="31" spans="2:5" ht="15.75">
      <c r="B31" s="31" t="s">
        <v>79</v>
      </c>
      <c r="C31" s="36">
        <v>4650</v>
      </c>
      <c r="E31" s="94" t="s">
        <v>273</v>
      </c>
    </row>
    <row r="32" spans="2:5" ht="15.75">
      <c r="B32" s="41"/>
      <c r="C32" s="43">
        <f>SUM(C27:C31)</f>
        <v>76565</v>
      </c>
      <c r="E32" s="95" t="s">
        <v>273</v>
      </c>
    </row>
    <row r="33" spans="3:5" ht="15.75">
      <c r="C33" s="36"/>
      <c r="E33" s="36"/>
    </row>
    <row r="34" spans="1:5" ht="15.75">
      <c r="A34" s="37" t="s">
        <v>80</v>
      </c>
      <c r="B34" s="38" t="s">
        <v>169</v>
      </c>
      <c r="C34" s="36">
        <f>C24-C32</f>
        <v>38289</v>
      </c>
      <c r="E34" s="94" t="s">
        <v>273</v>
      </c>
    </row>
    <row r="35" spans="3:5" ht="15.75">
      <c r="C35" s="36"/>
      <c r="E35" s="36"/>
    </row>
    <row r="36" spans="3:5" ht="16.5" thickBot="1">
      <c r="C36" s="44">
        <f>C34+SUM(C9:C16)</f>
        <v>64319</v>
      </c>
      <c r="E36" s="96" t="s">
        <v>273</v>
      </c>
    </row>
    <row r="37" spans="3:5" ht="16.5" thickTop="1">
      <c r="C37" s="36"/>
      <c r="E37" s="36"/>
    </row>
    <row r="38" spans="1:5" ht="15.75">
      <c r="A38" s="37" t="s">
        <v>81</v>
      </c>
      <c r="B38" s="38" t="s">
        <v>82</v>
      </c>
      <c r="C38" s="36"/>
      <c r="E38" s="36"/>
    </row>
    <row r="39" spans="2:5" ht="15.75">
      <c r="B39" s="31" t="s">
        <v>83</v>
      </c>
      <c r="C39" s="36">
        <f>38420</f>
        <v>38420</v>
      </c>
      <c r="E39" s="94" t="s">
        <v>273</v>
      </c>
    </row>
    <row r="40" spans="2:5" ht="15.75">
      <c r="B40" s="31" t="s">
        <v>84</v>
      </c>
      <c r="C40" s="36"/>
      <c r="E40" s="36"/>
    </row>
    <row r="41" spans="2:5" ht="15.75">
      <c r="B41" s="41" t="s">
        <v>85</v>
      </c>
      <c r="C41" s="36">
        <f>1311</f>
        <v>1311</v>
      </c>
      <c r="E41" s="94" t="s">
        <v>273</v>
      </c>
    </row>
    <row r="42" spans="2:5" ht="15.75">
      <c r="B42" s="41" t="s">
        <v>86</v>
      </c>
      <c r="C42" s="45">
        <f>17016</f>
        <v>17016</v>
      </c>
      <c r="E42" s="97" t="s">
        <v>273</v>
      </c>
    </row>
    <row r="43" spans="3:5" ht="15.75">
      <c r="C43" s="36">
        <f>SUM(C39:C42)</f>
        <v>56747</v>
      </c>
      <c r="E43" s="94" t="s">
        <v>273</v>
      </c>
    </row>
    <row r="44" spans="3:5" ht="15.75">
      <c r="C44" s="36"/>
      <c r="E44" s="36"/>
    </row>
    <row r="45" spans="1:5" ht="15.75">
      <c r="A45" s="37" t="s">
        <v>87</v>
      </c>
      <c r="B45" s="38" t="s">
        <v>88</v>
      </c>
      <c r="C45" s="36">
        <v>1098</v>
      </c>
      <c r="E45" s="94" t="s">
        <v>273</v>
      </c>
    </row>
    <row r="46" spans="1:5" ht="15.75">
      <c r="A46" s="38"/>
      <c r="B46" s="38"/>
      <c r="C46" s="36"/>
      <c r="E46" s="36"/>
    </row>
    <row r="47" spans="1:5" ht="15.75">
      <c r="A47" s="37" t="s">
        <v>89</v>
      </c>
      <c r="B47" s="38" t="s">
        <v>90</v>
      </c>
      <c r="C47" s="36">
        <f>5527</f>
        <v>5527</v>
      </c>
      <c r="E47" s="94" t="s">
        <v>273</v>
      </c>
    </row>
    <row r="48" spans="1:5" ht="15.75">
      <c r="A48" s="38"/>
      <c r="B48" s="38"/>
      <c r="C48" s="36"/>
      <c r="E48" s="36"/>
    </row>
    <row r="49" spans="1:5" ht="15.75">
      <c r="A49" s="37" t="s">
        <v>91</v>
      </c>
      <c r="B49" s="38" t="s">
        <v>92</v>
      </c>
      <c r="C49" s="36">
        <v>763</v>
      </c>
      <c r="E49" s="94" t="s">
        <v>273</v>
      </c>
    </row>
    <row r="50" spans="1:5" ht="15.75">
      <c r="A50" s="46"/>
      <c r="B50" s="38"/>
      <c r="C50" s="36"/>
      <c r="E50" s="36"/>
    </row>
    <row r="51" spans="1:5" ht="15.75">
      <c r="A51" s="37" t="s">
        <v>93</v>
      </c>
      <c r="B51" s="38" t="s">
        <v>94</v>
      </c>
      <c r="C51" s="36">
        <v>184</v>
      </c>
      <c r="E51" s="94" t="s">
        <v>273</v>
      </c>
    </row>
    <row r="52" spans="3:5" ht="15.75">
      <c r="C52" s="36"/>
      <c r="E52" s="36"/>
    </row>
    <row r="53" spans="3:5" ht="16.5" thickBot="1">
      <c r="C53" s="44">
        <f>SUM(C43:C52)</f>
        <v>64319</v>
      </c>
      <c r="E53" s="96" t="s">
        <v>273</v>
      </c>
    </row>
    <row r="54" spans="3:5" ht="16.5" thickTop="1">
      <c r="C54" s="36"/>
      <c r="E54" s="36"/>
    </row>
    <row r="55" spans="1:5" ht="15.75">
      <c r="A55" s="37" t="s">
        <v>95</v>
      </c>
      <c r="B55" s="38" t="s">
        <v>96</v>
      </c>
      <c r="C55" s="47">
        <v>1.47</v>
      </c>
      <c r="E55" s="94" t="s">
        <v>273</v>
      </c>
    </row>
    <row r="56" spans="3:5" ht="15.75">
      <c r="C56" s="36"/>
      <c r="E56" s="36"/>
    </row>
    <row r="57" spans="3:5" ht="15.75">
      <c r="C57" s="36" t="s">
        <v>119</v>
      </c>
      <c r="E57" s="36" t="s">
        <v>119</v>
      </c>
    </row>
    <row r="58" spans="1:4" ht="16.5">
      <c r="A58" s="1"/>
      <c r="B58" s="1"/>
      <c r="D58" s="48"/>
    </row>
    <row r="59" spans="1:4" ht="16.5">
      <c r="A59" s="1"/>
      <c r="B59" s="1"/>
      <c r="D59" s="48"/>
    </row>
    <row r="60" spans="3:5" ht="15.75">
      <c r="C60" s="36"/>
      <c r="D60" s="48"/>
      <c r="E60" s="36"/>
    </row>
    <row r="61" spans="3:5" ht="15.75">
      <c r="C61" s="36"/>
      <c r="D61" s="48"/>
      <c r="E61" s="36"/>
    </row>
    <row r="62" spans="3:5" ht="15.75">
      <c r="C62" s="36"/>
      <c r="D62" s="48"/>
      <c r="E62" s="36"/>
    </row>
    <row r="63" spans="3:5" ht="15.75">
      <c r="C63" s="36"/>
      <c r="D63" s="48"/>
      <c r="E63" s="36"/>
    </row>
    <row r="64" ht="15.75">
      <c r="D64" s="48"/>
    </row>
    <row r="65" ht="15.75">
      <c r="D65" s="48"/>
    </row>
    <row r="66" ht="15.75">
      <c r="D66" s="48"/>
    </row>
    <row r="67" ht="15.75">
      <c r="D67" s="48"/>
    </row>
    <row r="68" ht="15.75">
      <c r="D68" s="48"/>
    </row>
    <row r="69" ht="15.75">
      <c r="D69" s="48"/>
    </row>
    <row r="70" ht="15.75">
      <c r="D70" s="48"/>
    </row>
    <row r="71" ht="15.75">
      <c r="D71" s="48"/>
    </row>
    <row r="72" ht="15.75">
      <c r="D72" s="48"/>
    </row>
    <row r="73" ht="15.75">
      <c r="D73" s="48"/>
    </row>
    <row r="74" ht="15.75">
      <c r="D74" s="48"/>
    </row>
    <row r="75" ht="15.75">
      <c r="D75" s="48"/>
    </row>
    <row r="76" ht="15.75">
      <c r="D76" s="48"/>
    </row>
    <row r="77" ht="15.75">
      <c r="D77" s="48"/>
    </row>
    <row r="78" ht="15.75">
      <c r="D78" s="48"/>
    </row>
    <row r="79" ht="15.75">
      <c r="D79" s="48"/>
    </row>
    <row r="80" ht="15.75">
      <c r="D80" s="48"/>
    </row>
    <row r="81" ht="15.75">
      <c r="D81" s="48"/>
    </row>
    <row r="82" ht="15.75">
      <c r="D82" s="48"/>
    </row>
    <row r="83" ht="15.75">
      <c r="D83" s="48"/>
    </row>
    <row r="84" ht="15.75">
      <c r="D84" s="48"/>
    </row>
    <row r="85" ht="15.75">
      <c r="D85" s="48"/>
    </row>
    <row r="86" ht="15.75">
      <c r="D86" s="48"/>
    </row>
    <row r="87" ht="15.75">
      <c r="D87" s="48"/>
    </row>
    <row r="88" ht="15.75">
      <c r="D88" s="48"/>
    </row>
    <row r="89" ht="15.75">
      <c r="D89" s="48"/>
    </row>
    <row r="90" ht="15.75">
      <c r="D90" s="48"/>
    </row>
    <row r="91" ht="15.75">
      <c r="D91" s="48"/>
    </row>
    <row r="92" ht="15.75">
      <c r="D92" s="48"/>
    </row>
    <row r="93" ht="15.75">
      <c r="D93" s="48"/>
    </row>
    <row r="94" ht="15.75">
      <c r="D94" s="48"/>
    </row>
    <row r="95" ht="15.75">
      <c r="D95" s="48"/>
    </row>
    <row r="96" ht="15.75">
      <c r="D96" s="48"/>
    </row>
    <row r="97" ht="15.75">
      <c r="D97" s="48"/>
    </row>
    <row r="98" ht="15.75">
      <c r="D98" s="48"/>
    </row>
    <row r="99" ht="15.75">
      <c r="D99" s="48"/>
    </row>
    <row r="100" ht="15.75">
      <c r="D100" s="48"/>
    </row>
    <row r="101" ht="15.75">
      <c r="D101" s="48"/>
    </row>
    <row r="102" ht="15.75">
      <c r="D102" s="48"/>
    </row>
    <row r="103" ht="15.75">
      <c r="D103" s="48"/>
    </row>
    <row r="104" ht="15.75">
      <c r="D104" s="48"/>
    </row>
    <row r="105" ht="15.75">
      <c r="D105" s="48"/>
    </row>
    <row r="106" ht="15.75">
      <c r="D106" s="48"/>
    </row>
    <row r="107" ht="15.75">
      <c r="D107" s="48"/>
    </row>
    <row r="108" ht="15.75">
      <c r="D108" s="48"/>
    </row>
    <row r="109" ht="15.75">
      <c r="D109" s="48"/>
    </row>
    <row r="110" ht="15.75">
      <c r="D110" s="48"/>
    </row>
    <row r="111" ht="15.75">
      <c r="D111" s="48"/>
    </row>
    <row r="112" ht="15.75">
      <c r="D112" s="48"/>
    </row>
    <row r="113" ht="15.75">
      <c r="D113" s="48"/>
    </row>
    <row r="114" ht="15.75">
      <c r="D114" s="48"/>
    </row>
    <row r="115" ht="15.75"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  <row r="120" ht="15.75">
      <c r="D120" s="48"/>
    </row>
    <row r="121" ht="15.75">
      <c r="D121" s="48"/>
    </row>
    <row r="122" ht="15.75">
      <c r="D122" s="48"/>
    </row>
    <row r="123" ht="15.75">
      <c r="D123" s="48"/>
    </row>
    <row r="124" ht="15.75">
      <c r="D124" s="48"/>
    </row>
    <row r="125" ht="15.75">
      <c r="D125" s="48"/>
    </row>
    <row r="126" ht="15.75">
      <c r="D126" s="48"/>
    </row>
    <row r="127" ht="15.75">
      <c r="D127" s="48"/>
    </row>
    <row r="128" ht="15.75">
      <c r="D128" s="48"/>
    </row>
    <row r="129" ht="15.75">
      <c r="D129" s="48"/>
    </row>
    <row r="130" ht="15.75">
      <c r="D130" s="48"/>
    </row>
    <row r="131" ht="15.75">
      <c r="D131" s="48"/>
    </row>
    <row r="132" ht="15.75">
      <c r="D132" s="48"/>
    </row>
    <row r="133" ht="15.75">
      <c r="D133" s="48"/>
    </row>
    <row r="134" ht="15.75">
      <c r="D134" s="48"/>
    </row>
    <row r="135" ht="15.75">
      <c r="D135" s="48"/>
    </row>
    <row r="136" ht="15.75">
      <c r="D136" s="48"/>
    </row>
    <row r="137" ht="15.75">
      <c r="D137" s="48"/>
    </row>
    <row r="138" ht="15.75">
      <c r="D138" s="48"/>
    </row>
    <row r="139" ht="15.75">
      <c r="D139" s="48"/>
    </row>
    <row r="140" ht="15.75">
      <c r="D140" s="48"/>
    </row>
    <row r="141" ht="15.75">
      <c r="D141" s="48"/>
    </row>
    <row r="142" ht="15.75">
      <c r="D142" s="48"/>
    </row>
    <row r="143" ht="15.75">
      <c r="D143" s="48"/>
    </row>
    <row r="144" ht="15.75">
      <c r="D144" s="48"/>
    </row>
    <row r="145" ht="15.75">
      <c r="D145" s="48"/>
    </row>
    <row r="146" ht="15.75">
      <c r="D146" s="48"/>
    </row>
    <row r="147" ht="15.75">
      <c r="D147" s="48"/>
    </row>
    <row r="148" ht="15.75">
      <c r="D148" s="48"/>
    </row>
    <row r="149" ht="15.75">
      <c r="D149" s="48"/>
    </row>
    <row r="150" ht="15.75">
      <c r="D150" s="48"/>
    </row>
    <row r="151" ht="15.75">
      <c r="D151" s="48"/>
    </row>
    <row r="152" ht="15.75">
      <c r="D152" s="48"/>
    </row>
    <row r="153" ht="15.75">
      <c r="D153" s="48"/>
    </row>
    <row r="154" ht="15.75">
      <c r="D154" s="48"/>
    </row>
    <row r="155" ht="15.75">
      <c r="D155" s="48"/>
    </row>
    <row r="156" ht="15.75">
      <c r="D156" s="48"/>
    </row>
    <row r="157" ht="15.75">
      <c r="D157" s="48"/>
    </row>
    <row r="158" ht="15.75">
      <c r="D158" s="48"/>
    </row>
    <row r="159" ht="15.75">
      <c r="D159" s="48"/>
    </row>
    <row r="160" ht="15.75">
      <c r="D160" s="48"/>
    </row>
    <row r="161" ht="15.75">
      <c r="D161" s="48"/>
    </row>
    <row r="162" ht="15.75">
      <c r="D162" s="48"/>
    </row>
    <row r="163" ht="15.75">
      <c r="D163" s="48"/>
    </row>
    <row r="164" ht="15.75">
      <c r="D164" s="48"/>
    </row>
    <row r="165" ht="15.75">
      <c r="D165" s="48"/>
    </row>
    <row r="166" ht="15.75">
      <c r="D166" s="48"/>
    </row>
    <row r="167" ht="15.75">
      <c r="D167" s="48"/>
    </row>
    <row r="168" ht="15.75">
      <c r="D168" s="48"/>
    </row>
    <row r="169" ht="15.75">
      <c r="D169" s="48"/>
    </row>
    <row r="170" ht="15.75">
      <c r="D170" s="48"/>
    </row>
    <row r="171" ht="15.75">
      <c r="D171" s="48"/>
    </row>
    <row r="172" ht="15.75">
      <c r="D172" s="48"/>
    </row>
    <row r="173" ht="15.75">
      <c r="D173" s="48"/>
    </row>
    <row r="174" ht="15.75">
      <c r="D174" s="48"/>
    </row>
    <row r="175" ht="15.75">
      <c r="D175" s="48"/>
    </row>
    <row r="176" ht="15.75">
      <c r="D176" s="48"/>
    </row>
    <row r="177" ht="15.75">
      <c r="D177" s="48"/>
    </row>
    <row r="178" ht="15.75">
      <c r="D178" s="48"/>
    </row>
    <row r="179" ht="15.75">
      <c r="D179" s="48"/>
    </row>
    <row r="180" ht="15.75">
      <c r="D180" s="48"/>
    </row>
    <row r="181" ht="15.75">
      <c r="D181" s="48"/>
    </row>
    <row r="182" ht="15.75">
      <c r="D182" s="48"/>
    </row>
    <row r="183" ht="15.75">
      <c r="D183" s="48"/>
    </row>
    <row r="184" ht="15.75">
      <c r="D184" s="48"/>
    </row>
    <row r="185" ht="15.75">
      <c r="D185" s="48"/>
    </row>
    <row r="186" ht="15.75">
      <c r="D186" s="48"/>
    </row>
    <row r="187" ht="15.75">
      <c r="D187" s="48"/>
    </row>
    <row r="188" ht="15.75">
      <c r="D188" s="48"/>
    </row>
    <row r="189" ht="15.75">
      <c r="D189" s="48"/>
    </row>
    <row r="190" ht="15.75">
      <c r="D190" s="48"/>
    </row>
    <row r="191" ht="15.75">
      <c r="D191" s="48"/>
    </row>
    <row r="192" ht="15.75">
      <c r="D192" s="48"/>
    </row>
    <row r="193" ht="15.75">
      <c r="D193" s="48"/>
    </row>
    <row r="194" ht="15.75">
      <c r="D194" s="48"/>
    </row>
    <row r="195" ht="15.75">
      <c r="D195" s="48"/>
    </row>
    <row r="196" ht="15.75">
      <c r="D196" s="48"/>
    </row>
    <row r="197" ht="15.75">
      <c r="D197" s="48"/>
    </row>
    <row r="198" ht="15.75">
      <c r="D198" s="48"/>
    </row>
    <row r="199" ht="15.75">
      <c r="D199" s="48"/>
    </row>
    <row r="200" ht="15.75">
      <c r="D200" s="48"/>
    </row>
    <row r="201" ht="15.75">
      <c r="D201" s="48"/>
    </row>
    <row r="202" ht="15.75">
      <c r="D202" s="48"/>
    </row>
    <row r="203" ht="15.75">
      <c r="D203" s="48"/>
    </row>
    <row r="204" ht="15.75">
      <c r="D204" s="48"/>
    </row>
    <row r="205" ht="15.75">
      <c r="D205" s="48"/>
    </row>
    <row r="206" ht="15.75">
      <c r="D206" s="48"/>
    </row>
    <row r="207" ht="15.75">
      <c r="D207" s="48"/>
    </row>
    <row r="208" ht="15.75">
      <c r="D208" s="48"/>
    </row>
    <row r="209" ht="15.75">
      <c r="D209" s="48"/>
    </row>
    <row r="210" ht="15.75">
      <c r="D210" s="48"/>
    </row>
    <row r="211" ht="15.75">
      <c r="D211" s="48"/>
    </row>
    <row r="212" ht="15.75">
      <c r="D212" s="48"/>
    </row>
    <row r="213" ht="15.75">
      <c r="D213" s="48"/>
    </row>
    <row r="214" ht="15.75">
      <c r="D214" s="48"/>
    </row>
    <row r="215" ht="15.75">
      <c r="D215" s="48"/>
    </row>
    <row r="216" ht="15.75">
      <c r="D216" s="48"/>
    </row>
    <row r="217" ht="15.75">
      <c r="D217" s="48"/>
    </row>
    <row r="218" ht="15.75">
      <c r="D218" s="48"/>
    </row>
    <row r="219" ht="15.75">
      <c r="D219" s="48"/>
    </row>
    <row r="220" ht="15.75">
      <c r="D220" s="48"/>
    </row>
    <row r="221" ht="15.75">
      <c r="D221" s="48"/>
    </row>
    <row r="222" ht="15.75">
      <c r="D222" s="48"/>
    </row>
    <row r="223" ht="15.75">
      <c r="D223" s="48"/>
    </row>
    <row r="224" ht="15.75">
      <c r="D224" s="48"/>
    </row>
    <row r="225" ht="15.75">
      <c r="D225" s="48"/>
    </row>
    <row r="226" ht="15.75">
      <c r="D226" s="48"/>
    </row>
    <row r="227" ht="15.75">
      <c r="D227" s="48"/>
    </row>
    <row r="228" ht="15.75">
      <c r="D228" s="48"/>
    </row>
    <row r="229" ht="15.75">
      <c r="D229" s="48"/>
    </row>
    <row r="230" ht="15.75">
      <c r="D230" s="48"/>
    </row>
    <row r="231" ht="15.75">
      <c r="D231" s="48"/>
    </row>
    <row r="232" ht="15.75">
      <c r="D232" s="48"/>
    </row>
    <row r="233" ht="15.75">
      <c r="D233" s="48"/>
    </row>
    <row r="234" ht="15.75">
      <c r="D234" s="48"/>
    </row>
    <row r="235" ht="15.75">
      <c r="D235" s="48"/>
    </row>
    <row r="236" ht="15.75">
      <c r="D236" s="48"/>
    </row>
    <row r="237" ht="15.75">
      <c r="D237" s="48"/>
    </row>
    <row r="238" ht="15.75">
      <c r="D238" s="48"/>
    </row>
    <row r="239" ht="15.75">
      <c r="D239" s="48"/>
    </row>
    <row r="240" ht="15.75">
      <c r="D240" s="48"/>
    </row>
    <row r="241" ht="15.75">
      <c r="D241" s="48"/>
    </row>
    <row r="242" ht="15.75">
      <c r="D242" s="48"/>
    </row>
    <row r="243" ht="15.75">
      <c r="D243" s="48"/>
    </row>
    <row r="244" ht="15.75">
      <c r="D244" s="48"/>
    </row>
    <row r="245" ht="15.75">
      <c r="D245" s="48"/>
    </row>
    <row r="246" ht="15.75">
      <c r="D246" s="48"/>
    </row>
    <row r="247" ht="15.75">
      <c r="D247" s="48"/>
    </row>
    <row r="248" ht="15.75">
      <c r="D248" s="48"/>
    </row>
    <row r="249" ht="15.75">
      <c r="D249" s="48"/>
    </row>
    <row r="250" ht="15.75">
      <c r="D250" s="48"/>
    </row>
    <row r="251" ht="15.75">
      <c r="D251" s="48"/>
    </row>
    <row r="252" ht="15.75">
      <c r="D252" s="48"/>
    </row>
    <row r="253" ht="15.75">
      <c r="D253" s="48"/>
    </row>
    <row r="254" ht="15.75">
      <c r="D254" s="48"/>
    </row>
    <row r="255" ht="15.75">
      <c r="D255" s="48"/>
    </row>
    <row r="256" ht="15.75">
      <c r="D256" s="48"/>
    </row>
    <row r="257" ht="15.75">
      <c r="D257" s="48"/>
    </row>
    <row r="258" ht="15.75">
      <c r="D258" s="48"/>
    </row>
    <row r="259" ht="15.75">
      <c r="D259" s="48"/>
    </row>
    <row r="260" ht="15.75">
      <c r="D260" s="48"/>
    </row>
    <row r="261" ht="15.75">
      <c r="D261" s="48"/>
    </row>
    <row r="262" ht="15.75">
      <c r="D262" s="48"/>
    </row>
    <row r="263" ht="15.75">
      <c r="D263" s="48"/>
    </row>
    <row r="264" ht="15.75">
      <c r="D264" s="48"/>
    </row>
    <row r="265" ht="15.75">
      <c r="D265" s="48"/>
    </row>
    <row r="266" ht="15.75">
      <c r="D266" s="48"/>
    </row>
    <row r="267" ht="15.75">
      <c r="D267" s="48"/>
    </row>
    <row r="268" ht="15.75">
      <c r="D268" s="48"/>
    </row>
    <row r="269" ht="15.75">
      <c r="D269" s="48"/>
    </row>
    <row r="270" ht="15.75">
      <c r="D270" s="48"/>
    </row>
    <row r="271" ht="15.75">
      <c r="D271" s="48"/>
    </row>
    <row r="272" ht="15.75">
      <c r="D272" s="48"/>
    </row>
    <row r="273" ht="15.75">
      <c r="D273" s="48"/>
    </row>
    <row r="274" ht="15.75">
      <c r="D274" s="48"/>
    </row>
    <row r="275" ht="15.75">
      <c r="D275" s="48"/>
    </row>
    <row r="276" ht="15.75">
      <c r="D276" s="48"/>
    </row>
    <row r="277" ht="15.75">
      <c r="D277" s="48"/>
    </row>
    <row r="278" ht="15.75">
      <c r="D278" s="48"/>
    </row>
    <row r="279" ht="15.75">
      <c r="D279" s="48"/>
    </row>
    <row r="280" ht="15.75">
      <c r="D280" s="48"/>
    </row>
    <row r="281" ht="15.75">
      <c r="D281" s="48"/>
    </row>
    <row r="282" ht="15.75">
      <c r="D282" s="48"/>
    </row>
    <row r="283" ht="15.75">
      <c r="D283" s="48"/>
    </row>
    <row r="284" ht="15.75">
      <c r="D284" s="48"/>
    </row>
    <row r="285" ht="15.75">
      <c r="D285" s="48"/>
    </row>
    <row r="286" ht="15.75">
      <c r="D286" s="48"/>
    </row>
    <row r="287" ht="15.75">
      <c r="D287" s="48"/>
    </row>
    <row r="288" ht="15.75">
      <c r="D288" s="48"/>
    </row>
    <row r="289" ht="15.75">
      <c r="D289" s="48"/>
    </row>
    <row r="290" ht="15.75">
      <c r="D290" s="48"/>
    </row>
    <row r="291" ht="15.75">
      <c r="D291" s="48"/>
    </row>
    <row r="292" ht="15.75">
      <c r="D292" s="48"/>
    </row>
    <row r="293" ht="15.75">
      <c r="D293" s="48"/>
    </row>
    <row r="294" ht="15.75">
      <c r="D294" s="48"/>
    </row>
    <row r="295" ht="15.75">
      <c r="D295" s="48"/>
    </row>
    <row r="296" ht="15.75">
      <c r="D296" s="48"/>
    </row>
    <row r="297" ht="15.75">
      <c r="D297" s="48"/>
    </row>
    <row r="298" ht="15.75">
      <c r="D298" s="48"/>
    </row>
    <row r="299" ht="15.75">
      <c r="D299" s="48"/>
    </row>
    <row r="300" ht="15.75">
      <c r="D300" s="48"/>
    </row>
    <row r="301" ht="15.75">
      <c r="D301" s="48"/>
    </row>
    <row r="302" ht="15.75">
      <c r="D302" s="48"/>
    </row>
    <row r="303" ht="15.75">
      <c r="D303" s="48"/>
    </row>
    <row r="304" ht="15.75">
      <c r="D304" s="48"/>
    </row>
    <row r="305" ht="15.75">
      <c r="D305" s="48"/>
    </row>
    <row r="306" ht="15.75">
      <c r="D306" s="48"/>
    </row>
    <row r="307" ht="15.75">
      <c r="D307" s="48"/>
    </row>
    <row r="308" ht="15.75">
      <c r="D308" s="48"/>
    </row>
    <row r="309" ht="15.75">
      <c r="D309" s="48"/>
    </row>
    <row r="310" ht="15.75">
      <c r="D310" s="48"/>
    </row>
    <row r="311" ht="15.75">
      <c r="D311" s="48"/>
    </row>
    <row r="312" ht="15.75">
      <c r="D312" s="48"/>
    </row>
    <row r="313" ht="15.75">
      <c r="D313" s="48"/>
    </row>
    <row r="314" ht="15.75">
      <c r="D314" s="48"/>
    </row>
    <row r="315" ht="15.75">
      <c r="D315" s="48"/>
    </row>
    <row r="316" ht="15.75">
      <c r="D316" s="48"/>
    </row>
    <row r="317" ht="15.75">
      <c r="D317" s="48"/>
    </row>
    <row r="318" ht="15.75">
      <c r="D318" s="48"/>
    </row>
    <row r="319" ht="15.75">
      <c r="D319" s="48"/>
    </row>
    <row r="320" ht="15.75">
      <c r="D320" s="48"/>
    </row>
    <row r="321" ht="15.75">
      <c r="D321" s="48"/>
    </row>
    <row r="322" ht="15.75">
      <c r="D322" s="48"/>
    </row>
    <row r="323" ht="15.75">
      <c r="D323" s="48"/>
    </row>
    <row r="324" ht="15.75">
      <c r="D324" s="48"/>
    </row>
    <row r="325" ht="15.75">
      <c r="D325" s="48"/>
    </row>
    <row r="326" ht="15.75">
      <c r="D326" s="48"/>
    </row>
    <row r="327" ht="15.75">
      <c r="D327" s="48"/>
    </row>
    <row r="328" ht="15.75">
      <c r="D328" s="48"/>
    </row>
    <row r="329" ht="15.75">
      <c r="D329" s="48"/>
    </row>
    <row r="330" ht="15.75">
      <c r="D330" s="48"/>
    </row>
    <row r="331" ht="15.75">
      <c r="D331" s="48"/>
    </row>
    <row r="332" ht="15.75">
      <c r="D332" s="48"/>
    </row>
    <row r="333" ht="15.75">
      <c r="D333" s="48"/>
    </row>
    <row r="334" ht="15.75">
      <c r="D334" s="48"/>
    </row>
    <row r="335" ht="15.75">
      <c r="D335" s="48"/>
    </row>
    <row r="336" ht="15.75">
      <c r="D336" s="48"/>
    </row>
    <row r="337" ht="15.75">
      <c r="D337" s="48"/>
    </row>
    <row r="338" ht="15.75">
      <c r="D338" s="48"/>
    </row>
    <row r="339" ht="15.75">
      <c r="D339" s="48"/>
    </row>
    <row r="340" ht="15.75">
      <c r="D340" s="48"/>
    </row>
    <row r="341" ht="15.75">
      <c r="D341" s="48"/>
    </row>
    <row r="342" ht="15.75">
      <c r="D342" s="48"/>
    </row>
    <row r="343" ht="15.75">
      <c r="D343" s="48"/>
    </row>
    <row r="344" ht="15.75">
      <c r="D344" s="48"/>
    </row>
    <row r="345" ht="15.75">
      <c r="D345" s="48"/>
    </row>
    <row r="346" ht="15.75">
      <c r="D346" s="48"/>
    </row>
    <row r="347" ht="15.75">
      <c r="D347" s="48"/>
    </row>
    <row r="348" ht="15.75">
      <c r="D348" s="48"/>
    </row>
    <row r="349" ht="15.75">
      <c r="D349" s="48"/>
    </row>
    <row r="350" ht="15.75">
      <c r="D350" s="48"/>
    </row>
    <row r="351" ht="15.75">
      <c r="D351" s="48"/>
    </row>
    <row r="352" ht="15.75">
      <c r="D352" s="48"/>
    </row>
    <row r="353" ht="15.75">
      <c r="D353" s="48"/>
    </row>
    <row r="354" ht="15.75">
      <c r="D354" s="48"/>
    </row>
    <row r="355" ht="15.75">
      <c r="D355" s="48"/>
    </row>
    <row r="356" ht="15.75">
      <c r="D356" s="48"/>
    </row>
    <row r="357" ht="15.75">
      <c r="D357" s="48"/>
    </row>
    <row r="358" ht="15.75">
      <c r="D358" s="48"/>
    </row>
    <row r="359" ht="15.75">
      <c r="D359" s="48"/>
    </row>
    <row r="360" ht="15.75">
      <c r="D360" s="48"/>
    </row>
    <row r="361" ht="15.75">
      <c r="D361" s="48"/>
    </row>
    <row r="362" ht="15.75">
      <c r="D362" s="48"/>
    </row>
    <row r="363" ht="15.75">
      <c r="D363" s="48"/>
    </row>
    <row r="364" ht="15.75">
      <c r="D364" s="48"/>
    </row>
    <row r="365" ht="15.75">
      <c r="D365" s="48"/>
    </row>
    <row r="366" ht="15.75">
      <c r="D366" s="48"/>
    </row>
    <row r="367" ht="15.75">
      <c r="D367" s="48"/>
    </row>
  </sheetData>
  <mergeCells count="2">
    <mergeCell ref="C5:C6"/>
    <mergeCell ref="E5:E6"/>
  </mergeCells>
  <printOptions/>
  <pageMargins left="0.75" right="0.75" top="0.41" bottom="0.2" header="0.36" footer="0.2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 topLeftCell="A73">
      <selection activeCell="B73" sqref="B73"/>
    </sheetView>
  </sheetViews>
  <sheetFormatPr defaultColWidth="9.140625" defaultRowHeight="12.75"/>
  <cols>
    <col min="1" max="1" width="4.140625" style="50" customWidth="1"/>
    <col min="2" max="2" width="13.57421875" style="49" customWidth="1"/>
    <col min="3" max="3" width="11.8515625" style="49" customWidth="1"/>
    <col min="4" max="4" width="11.00390625" style="49" customWidth="1"/>
    <col min="5" max="5" width="15.8515625" style="49" customWidth="1"/>
    <col min="6" max="6" width="16.140625" style="49" customWidth="1"/>
    <col min="7" max="7" width="15.140625" style="49" customWidth="1"/>
    <col min="8" max="8" width="16.421875" style="49" customWidth="1"/>
    <col min="9" max="9" width="3.140625" style="49" customWidth="1"/>
    <col min="10" max="10" width="11.28125" style="49" customWidth="1"/>
    <col min="11" max="16384" width="9.140625" style="49" customWidth="1"/>
  </cols>
  <sheetData>
    <row r="1" ht="18.75">
      <c r="A1" s="30" t="s">
        <v>0</v>
      </c>
    </row>
    <row r="2" spans="1:3" ht="18.75">
      <c r="A2" s="33" t="s">
        <v>1</v>
      </c>
      <c r="C2" s="50"/>
    </row>
    <row r="4" spans="1:10" ht="18.75">
      <c r="A4" s="38"/>
      <c r="B4" s="30" t="s">
        <v>97</v>
      </c>
      <c r="C4" s="31"/>
      <c r="D4" s="31"/>
      <c r="E4" s="31"/>
      <c r="F4" s="31"/>
      <c r="G4" s="31"/>
      <c r="H4" s="31"/>
      <c r="I4" s="31"/>
      <c r="J4" s="31"/>
    </row>
    <row r="5" spans="1:10" ht="15.75">
      <c r="A5" s="38"/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51" t="s">
        <v>14</v>
      </c>
      <c r="B6" s="38" t="s">
        <v>98</v>
      </c>
      <c r="C6" s="31"/>
      <c r="D6" s="31"/>
      <c r="E6" s="31"/>
      <c r="F6" s="31"/>
      <c r="G6" s="31"/>
      <c r="H6" s="31"/>
      <c r="I6" s="31"/>
      <c r="J6" s="31"/>
    </row>
    <row r="7" spans="1:10" ht="15.75">
      <c r="A7" s="38"/>
      <c r="B7" s="31" t="s">
        <v>174</v>
      </c>
      <c r="C7" s="31"/>
      <c r="D7" s="31"/>
      <c r="E7" s="31"/>
      <c r="F7" s="31"/>
      <c r="G7" s="31"/>
      <c r="H7" s="31"/>
      <c r="I7" s="31"/>
      <c r="J7" s="31"/>
    </row>
    <row r="8" spans="1:10" ht="15.75">
      <c r="A8" s="38"/>
      <c r="B8" s="31" t="s">
        <v>170</v>
      </c>
      <c r="C8" s="31"/>
      <c r="D8" s="31"/>
      <c r="E8" s="31"/>
      <c r="F8" s="31"/>
      <c r="G8" s="31"/>
      <c r="H8" s="31"/>
      <c r="I8" s="31"/>
      <c r="J8" s="31"/>
    </row>
    <row r="9" spans="1:10" ht="15.75">
      <c r="A9" s="38"/>
      <c r="B9" s="31" t="s">
        <v>171</v>
      </c>
      <c r="C9" s="31"/>
      <c r="D9" s="31"/>
      <c r="E9" s="31"/>
      <c r="F9" s="31"/>
      <c r="G9" s="31"/>
      <c r="H9" s="31"/>
      <c r="I9" s="31"/>
      <c r="J9" s="31"/>
    </row>
    <row r="10" spans="1:10" ht="15.75">
      <c r="A10" s="38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.75">
      <c r="A11" s="51" t="s">
        <v>21</v>
      </c>
      <c r="B11" s="38" t="s">
        <v>99</v>
      </c>
      <c r="C11" s="31"/>
      <c r="D11" s="31"/>
      <c r="E11" s="31"/>
      <c r="F11" s="31"/>
      <c r="G11" s="31"/>
      <c r="H11" s="31"/>
      <c r="I11" s="31"/>
      <c r="J11" s="31"/>
    </row>
    <row r="12" spans="1:10" ht="15.75">
      <c r="A12" s="38"/>
      <c r="B12" s="31" t="s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5.75">
      <c r="A13" s="38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.75">
      <c r="A14" s="38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51" t="s">
        <v>48</v>
      </c>
      <c r="B15" s="38" t="s">
        <v>101</v>
      </c>
      <c r="C15" s="31"/>
      <c r="D15" s="31"/>
      <c r="E15" s="31"/>
      <c r="F15" s="31"/>
      <c r="G15" s="31"/>
      <c r="H15" s="31"/>
      <c r="I15" s="31"/>
      <c r="J15" s="31"/>
    </row>
    <row r="16" spans="1:10" ht="15.75">
      <c r="A16" s="38"/>
      <c r="B16" s="31" t="s">
        <v>102</v>
      </c>
      <c r="C16" s="31"/>
      <c r="D16" s="31"/>
      <c r="E16" s="31"/>
      <c r="F16" s="31"/>
      <c r="G16" s="31"/>
      <c r="H16" s="31"/>
      <c r="I16" s="31"/>
      <c r="J16" s="31"/>
    </row>
    <row r="17" spans="1:10" ht="15.75">
      <c r="A17" s="38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.75">
      <c r="A18" s="38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5.75">
      <c r="A19" s="51" t="s">
        <v>59</v>
      </c>
      <c r="B19" s="38" t="s">
        <v>103</v>
      </c>
      <c r="C19" s="31"/>
      <c r="D19" s="31"/>
      <c r="E19" s="31"/>
      <c r="F19" s="31"/>
      <c r="G19" s="31"/>
      <c r="H19" s="31"/>
      <c r="I19" s="31"/>
      <c r="J19" s="31"/>
    </row>
    <row r="20" spans="1:10" ht="15.75">
      <c r="A20" s="38"/>
      <c r="B20" s="31" t="s">
        <v>104</v>
      </c>
      <c r="C20" s="31"/>
      <c r="D20" s="31"/>
      <c r="E20" s="31"/>
      <c r="F20" s="31"/>
      <c r="G20" s="31"/>
      <c r="H20" s="31"/>
      <c r="I20" s="31"/>
      <c r="J20" s="31"/>
    </row>
    <row r="21" spans="1:10" ht="15.75">
      <c r="A21" s="38"/>
      <c r="B21" s="31"/>
      <c r="C21" s="31"/>
      <c r="D21" s="31"/>
      <c r="E21" s="31"/>
      <c r="F21" s="31"/>
      <c r="G21" s="38"/>
      <c r="H21" s="46" t="s">
        <v>119</v>
      </c>
      <c r="I21" s="31"/>
      <c r="J21" s="31"/>
    </row>
    <row r="22" spans="1:10" ht="47.25">
      <c r="A22" s="38"/>
      <c r="B22" s="31"/>
      <c r="C22" s="31"/>
      <c r="D22" s="31"/>
      <c r="E22" s="31"/>
      <c r="F22" s="31"/>
      <c r="G22" s="72" t="s">
        <v>189</v>
      </c>
      <c r="H22" s="72" t="s">
        <v>190</v>
      </c>
      <c r="I22" s="31"/>
      <c r="J22" s="31"/>
    </row>
    <row r="23" spans="1:10" ht="15.75">
      <c r="A23" s="38"/>
      <c r="B23" s="31"/>
      <c r="C23" s="31"/>
      <c r="D23" s="31"/>
      <c r="E23" s="31"/>
      <c r="F23" s="31"/>
      <c r="G23" s="37" t="s">
        <v>11</v>
      </c>
      <c r="H23" s="37" t="s">
        <v>11</v>
      </c>
      <c r="I23" s="31"/>
      <c r="J23" s="31"/>
    </row>
    <row r="24" spans="1:10" ht="15.75">
      <c r="A24" s="38"/>
      <c r="B24" s="31"/>
      <c r="C24" s="31"/>
      <c r="D24" s="31"/>
      <c r="E24" s="31"/>
      <c r="F24" s="31"/>
      <c r="G24" s="52" t="s">
        <v>105</v>
      </c>
      <c r="H24" s="52" t="s">
        <v>105</v>
      </c>
      <c r="I24" s="31"/>
      <c r="J24" s="31"/>
    </row>
    <row r="25" spans="1:10" ht="15.75">
      <c r="A25" s="38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8"/>
      <c r="B26" s="31"/>
      <c r="C26" s="31" t="s">
        <v>106</v>
      </c>
      <c r="D26" s="31"/>
      <c r="E26" s="31"/>
      <c r="F26" s="31"/>
      <c r="G26" s="32">
        <v>1227</v>
      </c>
      <c r="H26" s="32">
        <f>G26</f>
        <v>1227</v>
      </c>
      <c r="I26" s="31"/>
      <c r="J26" s="31"/>
    </row>
    <row r="27" spans="1:10" ht="15.75">
      <c r="A27" s="38"/>
      <c r="B27" s="31"/>
      <c r="C27" s="31" t="s">
        <v>107</v>
      </c>
      <c r="D27" s="31"/>
      <c r="E27" s="31"/>
      <c r="F27" s="31"/>
      <c r="G27" s="32">
        <v>-25</v>
      </c>
      <c r="H27" s="32">
        <f>G27</f>
        <v>-25</v>
      </c>
      <c r="I27" s="31"/>
      <c r="J27" s="31"/>
    </row>
    <row r="28" spans="1:10" ht="16.5" thickBot="1">
      <c r="A28" s="38"/>
      <c r="B28" s="31"/>
      <c r="C28" s="31"/>
      <c r="D28" s="31"/>
      <c r="E28" s="31"/>
      <c r="F28" s="31"/>
      <c r="G28" s="53">
        <f>SUM(G26:G27)</f>
        <v>1202</v>
      </c>
      <c r="H28" s="53">
        <f>SUM(H26:H27)</f>
        <v>1202</v>
      </c>
      <c r="I28" s="31"/>
      <c r="J28" s="31"/>
    </row>
    <row r="29" spans="1:10" ht="16.5" thickTop="1">
      <c r="A29" s="38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>
      <c r="A30" s="38"/>
      <c r="B30" s="31" t="s">
        <v>108</v>
      </c>
      <c r="C30" s="31"/>
      <c r="D30" s="31"/>
      <c r="E30" s="31"/>
      <c r="F30" s="31"/>
      <c r="G30" s="31"/>
      <c r="H30" s="31"/>
      <c r="I30" s="31"/>
      <c r="J30" s="31"/>
    </row>
    <row r="31" spans="1:10" ht="15.75">
      <c r="A31" s="38"/>
      <c r="B31" s="31" t="s">
        <v>172</v>
      </c>
      <c r="C31" s="31"/>
      <c r="D31" s="31"/>
      <c r="E31" s="31"/>
      <c r="F31" s="31"/>
      <c r="G31" s="31"/>
      <c r="H31" s="31"/>
      <c r="I31" s="31"/>
      <c r="J31" s="31"/>
    </row>
    <row r="32" spans="1:10" ht="15.75">
      <c r="A32" s="38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8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.75">
      <c r="A34" s="51" t="s">
        <v>61</v>
      </c>
      <c r="B34" s="38" t="s">
        <v>109</v>
      </c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8"/>
      <c r="B35" s="31" t="s">
        <v>110</v>
      </c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8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8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51" t="s">
        <v>63</v>
      </c>
      <c r="B38" s="38" t="s">
        <v>111</v>
      </c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8"/>
      <c r="B39" s="41" t="s">
        <v>176</v>
      </c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38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>
      <c r="A41" s="38"/>
      <c r="B41" s="41" t="s">
        <v>112</v>
      </c>
      <c r="C41" s="31"/>
      <c r="D41" s="31"/>
      <c r="E41" s="31"/>
      <c r="F41" s="31"/>
      <c r="G41" s="31"/>
      <c r="H41" s="31"/>
      <c r="I41" s="31"/>
      <c r="J41" s="31"/>
    </row>
    <row r="42" spans="1:10" ht="15.75">
      <c r="A42" s="38"/>
      <c r="B42" s="41"/>
      <c r="C42" s="31"/>
      <c r="D42" s="31"/>
      <c r="E42" s="31"/>
      <c r="F42" s="31"/>
      <c r="G42" s="31"/>
      <c r="H42" s="31"/>
      <c r="I42" s="31"/>
      <c r="J42" s="31"/>
    </row>
    <row r="43" spans="1:10" ht="15.75">
      <c r="A43" s="38"/>
      <c r="B43" s="31"/>
      <c r="C43" s="31"/>
      <c r="D43" s="31"/>
      <c r="E43" s="31"/>
      <c r="F43" s="31"/>
      <c r="G43" s="74" t="s">
        <v>105</v>
      </c>
      <c r="H43" s="31"/>
      <c r="I43" s="31"/>
      <c r="J43" s="31"/>
    </row>
    <row r="44" spans="1:10" ht="15.75">
      <c r="A44" s="38"/>
      <c r="B44" s="41" t="s">
        <v>113</v>
      </c>
      <c r="C44" s="31"/>
      <c r="D44" s="31"/>
      <c r="E44" s="31"/>
      <c r="F44" s="31"/>
      <c r="G44" s="32">
        <f>33919/1000</f>
        <v>33.919</v>
      </c>
      <c r="H44" s="31"/>
      <c r="I44" s="31"/>
      <c r="J44" s="31"/>
    </row>
    <row r="45" spans="1:10" ht="15.75">
      <c r="A45" s="38"/>
      <c r="B45" s="41" t="s">
        <v>114</v>
      </c>
      <c r="C45" s="31"/>
      <c r="D45" s="31"/>
      <c r="E45" s="31"/>
      <c r="F45" s="31"/>
      <c r="G45" s="32">
        <v>34</v>
      </c>
      <c r="H45" s="31"/>
      <c r="I45" s="31"/>
      <c r="J45" s="31"/>
    </row>
    <row r="46" spans="1:10" ht="15.75">
      <c r="A46" s="38"/>
      <c r="B46" s="41" t="s">
        <v>115</v>
      </c>
      <c r="C46" s="31"/>
      <c r="D46" s="31"/>
      <c r="E46" s="31"/>
      <c r="F46" s="31"/>
      <c r="G46" s="32">
        <f>10684/1000</f>
        <v>10.684</v>
      </c>
      <c r="H46" s="31"/>
      <c r="I46" s="31"/>
      <c r="J46" s="31"/>
    </row>
    <row r="47" spans="1:10" ht="15.75">
      <c r="A47" s="38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5.75">
      <c r="A48" s="38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.75">
      <c r="A49" s="54" t="s">
        <v>65</v>
      </c>
      <c r="B49" s="38" t="s">
        <v>116</v>
      </c>
      <c r="C49" s="31"/>
      <c r="D49" s="31"/>
      <c r="E49" s="31"/>
      <c r="F49" s="31"/>
      <c r="G49" s="31"/>
      <c r="H49" s="31"/>
      <c r="I49" s="31"/>
      <c r="J49" s="31"/>
    </row>
    <row r="50" spans="1:10" ht="21" customHeight="1">
      <c r="A50" s="54"/>
      <c r="B50" s="66" t="s">
        <v>191</v>
      </c>
      <c r="J50" s="31"/>
    </row>
    <row r="51" spans="1:10" ht="15.75">
      <c r="A51" s="54"/>
      <c r="B51" s="66" t="s">
        <v>192</v>
      </c>
      <c r="J51" s="31"/>
    </row>
    <row r="52" spans="1:10" ht="15.75">
      <c r="A52" s="54"/>
      <c r="B52" s="66" t="s">
        <v>212</v>
      </c>
      <c r="J52" s="31"/>
    </row>
    <row r="53" spans="1:10" ht="15.75">
      <c r="A53" s="54"/>
      <c r="B53" s="66" t="s">
        <v>193</v>
      </c>
      <c r="J53" s="31"/>
    </row>
    <row r="54" spans="1:10" ht="15.75">
      <c r="A54" s="54"/>
      <c r="B54" s="66" t="s">
        <v>194</v>
      </c>
      <c r="J54" s="31"/>
    </row>
    <row r="55" spans="1:10" ht="15.75">
      <c r="A55" s="54"/>
      <c r="B55" s="66" t="s">
        <v>195</v>
      </c>
      <c r="J55" s="31"/>
    </row>
    <row r="56" spans="1:10" ht="15.75">
      <c r="A56" s="54"/>
      <c r="B56" s="66"/>
      <c r="J56" s="31"/>
    </row>
    <row r="57" spans="1:10" ht="15.75">
      <c r="A57" s="54"/>
      <c r="B57" s="66" t="s">
        <v>196</v>
      </c>
      <c r="J57" s="31"/>
    </row>
    <row r="58" spans="1:10" ht="15.75">
      <c r="A58" s="54"/>
      <c r="B58" s="66" t="s">
        <v>197</v>
      </c>
      <c r="J58" s="31"/>
    </row>
    <row r="59" spans="1:10" ht="7.5" customHeight="1">
      <c r="A59" s="54"/>
      <c r="B59" s="66"/>
      <c r="J59" s="31"/>
    </row>
    <row r="60" spans="1:10" ht="15.75">
      <c r="A60" s="54"/>
      <c r="B60" s="66" t="s">
        <v>198</v>
      </c>
      <c r="J60" s="31"/>
    </row>
    <row r="61" spans="1:10" ht="15.75">
      <c r="A61" s="54"/>
      <c r="B61" s="66" t="s">
        <v>199</v>
      </c>
      <c r="J61" s="31"/>
    </row>
    <row r="62" spans="1:10" ht="15.75">
      <c r="A62" s="54"/>
      <c r="B62" s="66" t="s">
        <v>200</v>
      </c>
      <c r="J62" s="31"/>
    </row>
    <row r="63" spans="1:10" ht="7.5" customHeight="1">
      <c r="A63" s="54"/>
      <c r="B63" s="66"/>
      <c r="J63" s="31"/>
    </row>
    <row r="64" spans="1:10" ht="15.75">
      <c r="A64" s="54"/>
      <c r="B64" s="66" t="s">
        <v>201</v>
      </c>
      <c r="J64" s="31"/>
    </row>
    <row r="65" spans="1:10" ht="15.75">
      <c r="A65" s="54"/>
      <c r="B65" s="66" t="s">
        <v>202</v>
      </c>
      <c r="J65" s="31"/>
    </row>
    <row r="66" spans="1:10" ht="15.75">
      <c r="A66" s="54"/>
      <c r="B66" s="66"/>
      <c r="J66" s="31"/>
    </row>
    <row r="67" spans="1:10" ht="15.75">
      <c r="A67" s="38"/>
      <c r="J67" s="31"/>
    </row>
    <row r="68" spans="1:10" s="61" customFormat="1" ht="15.75">
      <c r="A68" s="54" t="s">
        <v>73</v>
      </c>
      <c r="B68" s="60" t="s">
        <v>117</v>
      </c>
      <c r="J68" s="57"/>
    </row>
    <row r="69" spans="1:2" s="57" customFormat="1" ht="15.75">
      <c r="A69" s="54"/>
      <c r="B69" s="66" t="s">
        <v>203</v>
      </c>
    </row>
    <row r="70" spans="1:2" s="57" customFormat="1" ht="15.75">
      <c r="A70" s="54"/>
      <c r="B70" s="66" t="s">
        <v>213</v>
      </c>
    </row>
    <row r="71" spans="1:10" s="61" customFormat="1" ht="15.75">
      <c r="A71" s="54"/>
      <c r="B71" s="65"/>
      <c r="J71" s="57"/>
    </row>
    <row r="72" spans="1:2" s="57" customFormat="1" ht="15.75">
      <c r="A72" s="54"/>
      <c r="B72" s="75" t="s">
        <v>204</v>
      </c>
    </row>
    <row r="73" spans="1:2" s="57" customFormat="1" ht="15.75">
      <c r="A73" s="54"/>
      <c r="B73" s="66" t="s">
        <v>279</v>
      </c>
    </row>
    <row r="74" spans="1:2" s="57" customFormat="1" ht="15.75">
      <c r="A74" s="54"/>
      <c r="B74" s="66" t="s">
        <v>205</v>
      </c>
    </row>
    <row r="75" spans="1:2" s="57" customFormat="1" ht="15.75">
      <c r="A75" s="54"/>
      <c r="B75" s="66"/>
    </row>
    <row r="76" spans="1:2" s="57" customFormat="1" ht="15.75">
      <c r="A76" s="54"/>
      <c r="B76" s="66" t="s">
        <v>206</v>
      </c>
    </row>
    <row r="77" spans="1:8" s="57" customFormat="1" ht="15.75">
      <c r="A77" s="54"/>
      <c r="H77" s="77" t="s">
        <v>140</v>
      </c>
    </row>
    <row r="78" spans="1:8" s="57" customFormat="1" ht="15.75">
      <c r="A78" s="54"/>
      <c r="B78" s="76" t="s">
        <v>207</v>
      </c>
      <c r="H78" s="77" t="s">
        <v>105</v>
      </c>
    </row>
    <row r="79" spans="1:8" s="57" customFormat="1" ht="15.75">
      <c r="A79" s="54"/>
      <c r="B79" s="66" t="s">
        <v>209</v>
      </c>
      <c r="H79" s="78">
        <f>8090</f>
        <v>8090</v>
      </c>
    </row>
    <row r="80" spans="1:8" s="57" customFormat="1" ht="15.75">
      <c r="A80" s="54"/>
      <c r="B80" s="75" t="s">
        <v>210</v>
      </c>
      <c r="H80" s="78">
        <f>750</f>
        <v>750</v>
      </c>
    </row>
    <row r="81" spans="1:8" s="57" customFormat="1" ht="15.75">
      <c r="A81" s="54"/>
      <c r="B81" s="75" t="s">
        <v>208</v>
      </c>
      <c r="H81" s="78">
        <f>1300</f>
        <v>1300</v>
      </c>
    </row>
    <row r="82" spans="1:8" s="57" customFormat="1" ht="15.75">
      <c r="A82" s="54"/>
      <c r="B82" s="75" t="s">
        <v>211</v>
      </c>
      <c r="H82" s="78">
        <f>6124</f>
        <v>6124</v>
      </c>
    </row>
    <row r="83" spans="1:8" s="57" customFormat="1" ht="16.5" thickBot="1">
      <c r="A83" s="54"/>
      <c r="B83" s="66"/>
      <c r="H83" s="80">
        <f>SUM(H79:H82)</f>
        <v>16264</v>
      </c>
    </row>
    <row r="84" spans="1:10" s="61" customFormat="1" ht="16.5" thickTop="1">
      <c r="A84" s="54"/>
      <c r="B84" s="71"/>
      <c r="H84" s="79"/>
      <c r="J84" s="57"/>
    </row>
    <row r="85" spans="1:10" s="61" customFormat="1" ht="15.75">
      <c r="A85" s="60"/>
      <c r="B85" s="57"/>
      <c r="C85" s="57"/>
      <c r="D85" s="57"/>
      <c r="E85" s="57"/>
      <c r="F85" s="57"/>
      <c r="G85" s="57"/>
      <c r="H85" s="57"/>
      <c r="I85" s="57"/>
      <c r="J85" s="57"/>
    </row>
    <row r="86" spans="1:10" s="61" customFormat="1" ht="15.75">
      <c r="A86" s="54" t="s">
        <v>80</v>
      </c>
      <c r="B86" s="60" t="s">
        <v>118</v>
      </c>
      <c r="C86" s="57"/>
      <c r="D86" s="57"/>
      <c r="E86" s="57"/>
      <c r="F86" s="57"/>
      <c r="G86" s="57"/>
      <c r="H86" s="57"/>
      <c r="I86" s="57"/>
      <c r="J86" s="57"/>
    </row>
    <row r="87" spans="1:10" ht="19.5" customHeight="1">
      <c r="A87" s="38"/>
      <c r="B87" s="31" t="s">
        <v>214</v>
      </c>
      <c r="C87" s="31"/>
      <c r="D87" s="31"/>
      <c r="E87" s="31"/>
      <c r="F87" s="31"/>
      <c r="G87" s="31"/>
      <c r="H87" s="31"/>
      <c r="I87" s="31"/>
      <c r="J87" s="31"/>
    </row>
    <row r="88" spans="1:10" ht="15.75">
      <c r="A88" s="38"/>
      <c r="B88" s="31"/>
      <c r="C88" s="31"/>
      <c r="D88" s="31"/>
      <c r="E88" s="31"/>
      <c r="F88" s="31"/>
      <c r="G88" s="31"/>
      <c r="H88" s="31"/>
      <c r="I88" s="31"/>
      <c r="J88" s="31"/>
    </row>
    <row r="89" spans="1:10" s="50" customFormat="1" ht="38.25" customHeight="1">
      <c r="A89" s="38"/>
      <c r="B89" s="83" t="s">
        <v>215</v>
      </c>
      <c r="C89" s="38"/>
      <c r="D89" s="115" t="s">
        <v>225</v>
      </c>
      <c r="E89" s="116"/>
      <c r="F89" s="38"/>
      <c r="G89" s="84" t="s">
        <v>216</v>
      </c>
      <c r="H89" s="38"/>
      <c r="I89" s="38"/>
      <c r="J89" s="38"/>
    </row>
    <row r="90" spans="1:10" ht="47.25" customHeight="1">
      <c r="A90" s="38"/>
      <c r="B90" s="82" t="s">
        <v>217</v>
      </c>
      <c r="C90" s="82"/>
      <c r="D90" s="82"/>
      <c r="E90" s="85">
        <v>17395330</v>
      </c>
      <c r="F90" s="31"/>
      <c r="G90" s="114" t="s">
        <v>218</v>
      </c>
      <c r="H90" s="114"/>
      <c r="I90" s="114"/>
      <c r="J90" s="31"/>
    </row>
    <row r="91" spans="1:10" ht="54" customHeight="1">
      <c r="A91" s="38"/>
      <c r="B91" s="82" t="s">
        <v>217</v>
      </c>
      <c r="C91" s="82"/>
      <c r="D91" s="82"/>
      <c r="E91" s="85">
        <v>12673986</v>
      </c>
      <c r="F91" s="31"/>
      <c r="G91" s="114" t="s">
        <v>220</v>
      </c>
      <c r="H91" s="114"/>
      <c r="I91" s="114"/>
      <c r="J91" s="31"/>
    </row>
    <row r="92" spans="1:10" ht="47.25" customHeight="1">
      <c r="A92" s="38"/>
      <c r="B92" s="82" t="s">
        <v>217</v>
      </c>
      <c r="C92" s="82"/>
      <c r="D92" s="82"/>
      <c r="E92" s="85">
        <v>2465904</v>
      </c>
      <c r="F92" s="31"/>
      <c r="G92" s="114" t="s">
        <v>221</v>
      </c>
      <c r="H92" s="114"/>
      <c r="I92" s="114"/>
      <c r="J92" s="31"/>
    </row>
    <row r="93" spans="1:10" ht="56.25" customHeight="1">
      <c r="A93" s="38"/>
      <c r="B93" s="82" t="s">
        <v>217</v>
      </c>
      <c r="C93" s="82"/>
      <c r="D93" s="82"/>
      <c r="E93" s="86">
        <v>709579</v>
      </c>
      <c r="F93" s="31"/>
      <c r="G93" s="114" t="s">
        <v>222</v>
      </c>
      <c r="H93" s="114"/>
      <c r="I93" s="114"/>
      <c r="J93" s="31"/>
    </row>
    <row r="94" spans="1:10" ht="30" customHeight="1">
      <c r="A94" s="38"/>
      <c r="B94" s="82"/>
      <c r="C94" s="84" t="s">
        <v>224</v>
      </c>
      <c r="D94" s="84"/>
      <c r="E94" s="87">
        <f>SUM(E90:E93)</f>
        <v>33244799</v>
      </c>
      <c r="F94" s="31"/>
      <c r="G94" s="81"/>
      <c r="H94" s="81"/>
      <c r="I94" s="81"/>
      <c r="J94" s="31"/>
    </row>
    <row r="95" spans="1:10" ht="44.25" customHeight="1">
      <c r="A95" s="38"/>
      <c r="B95" s="82" t="s">
        <v>219</v>
      </c>
      <c r="C95" s="82"/>
      <c r="D95" s="82"/>
      <c r="E95" s="85">
        <v>4875201</v>
      </c>
      <c r="F95" s="31"/>
      <c r="G95" s="114" t="s">
        <v>223</v>
      </c>
      <c r="H95" s="114"/>
      <c r="I95" s="114"/>
      <c r="J95" s="31"/>
    </row>
    <row r="96" spans="1:10" ht="30" customHeight="1" thickBot="1">
      <c r="A96" s="38"/>
      <c r="B96" s="82"/>
      <c r="C96" s="84" t="s">
        <v>140</v>
      </c>
      <c r="D96" s="84"/>
      <c r="E96" s="88">
        <f>+E94+E95</f>
        <v>38120000</v>
      </c>
      <c r="F96" s="31"/>
      <c r="G96" s="81"/>
      <c r="H96" s="81"/>
      <c r="I96" s="81"/>
      <c r="J96" s="31"/>
    </row>
    <row r="97" spans="1:10" ht="16.5" thickTop="1">
      <c r="A97" s="38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5.75">
      <c r="A98" s="38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5.75">
      <c r="A99" s="51" t="s">
        <v>81</v>
      </c>
      <c r="B99" s="38" t="s">
        <v>120</v>
      </c>
      <c r="C99" s="31"/>
      <c r="D99" s="31"/>
      <c r="E99" s="31"/>
      <c r="F99" s="31"/>
      <c r="G99" s="31"/>
      <c r="H99" s="31"/>
      <c r="I99" s="31"/>
      <c r="J99" s="31"/>
    </row>
    <row r="100" spans="1:10" ht="12" customHeight="1">
      <c r="A100" s="38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5.75">
      <c r="A101" s="38"/>
      <c r="B101" s="31" t="s">
        <v>121</v>
      </c>
      <c r="C101" s="31"/>
      <c r="D101" s="31"/>
      <c r="E101" s="31"/>
      <c r="F101" s="31"/>
      <c r="G101" s="31"/>
      <c r="H101" s="31"/>
      <c r="I101" s="31"/>
      <c r="J101" s="31"/>
    </row>
    <row r="102" spans="1:10" ht="4.5" customHeight="1">
      <c r="A102" s="38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5.75">
      <c r="A103" s="38"/>
      <c r="B103" s="31"/>
      <c r="C103" s="31"/>
      <c r="D103" s="31"/>
      <c r="E103" s="31"/>
      <c r="F103" s="46"/>
      <c r="G103" s="73" t="s">
        <v>105</v>
      </c>
      <c r="H103" s="31"/>
      <c r="I103" s="31"/>
      <c r="J103" s="31"/>
    </row>
    <row r="104" spans="1:10" ht="15.75">
      <c r="A104" s="38"/>
      <c r="B104" s="55" t="s">
        <v>122</v>
      </c>
      <c r="C104" s="31"/>
      <c r="D104" s="31"/>
      <c r="E104" s="31"/>
      <c r="F104" s="31"/>
      <c r="G104" s="31"/>
      <c r="H104" s="31"/>
      <c r="I104" s="31"/>
      <c r="J104" s="31"/>
    </row>
    <row r="105" spans="1:10" ht="15.75">
      <c r="A105" s="38"/>
      <c r="B105" s="31" t="s">
        <v>123</v>
      </c>
      <c r="C105" s="31"/>
      <c r="D105" s="31"/>
      <c r="E105" s="31"/>
      <c r="F105" s="31"/>
      <c r="G105" s="31"/>
      <c r="H105" s="31"/>
      <c r="I105" s="31"/>
      <c r="J105" s="31"/>
    </row>
    <row r="106" spans="1:10" ht="15.75">
      <c r="A106" s="38"/>
      <c r="B106" s="31" t="s">
        <v>124</v>
      </c>
      <c r="C106" s="31"/>
      <c r="D106" s="31"/>
      <c r="E106" s="31"/>
      <c r="F106" s="31"/>
      <c r="G106" s="32">
        <f>6809</f>
        <v>6809</v>
      </c>
      <c r="H106" s="31"/>
      <c r="I106" s="31"/>
      <c r="J106" s="31"/>
    </row>
    <row r="107" spans="1:10" ht="15.75">
      <c r="A107" s="38"/>
      <c r="B107" s="31" t="s">
        <v>229</v>
      </c>
      <c r="C107" s="31"/>
      <c r="D107" s="31"/>
      <c r="E107" s="31"/>
      <c r="F107" s="31"/>
      <c r="G107" s="32">
        <f>2852</f>
        <v>2852</v>
      </c>
      <c r="H107" s="31"/>
      <c r="I107" s="31"/>
      <c r="J107" s="31"/>
    </row>
    <row r="108" spans="1:10" ht="15.75">
      <c r="A108" s="38"/>
      <c r="B108" s="31" t="s">
        <v>125</v>
      </c>
      <c r="C108" s="31"/>
      <c r="D108" s="31"/>
      <c r="E108" s="31"/>
      <c r="F108" s="31"/>
      <c r="G108" s="32">
        <f>1322</f>
        <v>1322</v>
      </c>
      <c r="H108" s="31"/>
      <c r="I108" s="31"/>
      <c r="J108" s="31"/>
    </row>
    <row r="109" spans="1:10" ht="15.75">
      <c r="A109" s="38"/>
      <c r="B109" s="31" t="s">
        <v>126</v>
      </c>
      <c r="C109" s="31"/>
      <c r="D109" s="31"/>
      <c r="E109" s="31"/>
      <c r="F109" s="31"/>
      <c r="G109" s="45">
        <f>310</f>
        <v>310</v>
      </c>
      <c r="H109" s="31"/>
      <c r="I109" s="31"/>
      <c r="J109" s="31"/>
    </row>
    <row r="110" spans="1:10" ht="15.75">
      <c r="A110" s="38"/>
      <c r="B110" s="31"/>
      <c r="C110" s="31"/>
      <c r="D110" s="31"/>
      <c r="E110" s="31"/>
      <c r="F110" s="31"/>
      <c r="G110" s="36">
        <f>SUM(G106:G109)</f>
        <v>11293</v>
      </c>
      <c r="H110" s="31"/>
      <c r="I110" s="31"/>
      <c r="J110" s="31"/>
    </row>
    <row r="111" spans="1:10" ht="15.75">
      <c r="A111" s="38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5.75">
      <c r="A112" s="38"/>
      <c r="B112" s="55" t="s">
        <v>127</v>
      </c>
      <c r="C112" s="31"/>
      <c r="D112" s="31"/>
      <c r="E112" s="31"/>
      <c r="F112" s="31"/>
      <c r="G112" s="31"/>
      <c r="H112" s="31"/>
      <c r="I112" s="31"/>
      <c r="J112" s="31"/>
    </row>
    <row r="113" spans="1:10" ht="15.75">
      <c r="A113" s="38"/>
      <c r="B113" s="41"/>
      <c r="C113" s="31"/>
      <c r="D113" s="31"/>
      <c r="E113" s="31"/>
      <c r="F113" s="31"/>
      <c r="G113" s="31"/>
      <c r="H113" s="31"/>
      <c r="I113" s="31"/>
      <c r="J113" s="31"/>
    </row>
    <row r="114" spans="1:10" ht="15.75">
      <c r="A114" s="38"/>
      <c r="B114" s="31" t="s">
        <v>128</v>
      </c>
      <c r="C114" s="31"/>
      <c r="D114" s="31"/>
      <c r="E114" s="31"/>
      <c r="F114" s="31"/>
      <c r="G114" s="36">
        <f>5527</f>
        <v>5527</v>
      </c>
      <c r="H114" s="31"/>
      <c r="I114" s="31"/>
      <c r="J114" s="31"/>
    </row>
    <row r="115" spans="1:10" ht="15.75">
      <c r="A115" s="38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6.5" thickBot="1">
      <c r="A116" s="38"/>
      <c r="B116" s="38" t="s">
        <v>129</v>
      </c>
      <c r="C116" s="31"/>
      <c r="D116" s="31"/>
      <c r="E116" s="31"/>
      <c r="F116" s="31"/>
      <c r="G116" s="56">
        <f>G110+G114</f>
        <v>16820</v>
      </c>
      <c r="H116" s="31"/>
      <c r="I116" s="31"/>
      <c r="J116" s="31"/>
    </row>
    <row r="117" spans="1:10" ht="16.5" thickTop="1">
      <c r="A117" s="38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5.75">
      <c r="A118" s="38"/>
      <c r="B118" s="31" t="s">
        <v>227</v>
      </c>
      <c r="C118" s="31"/>
      <c r="D118" s="31"/>
      <c r="E118" s="31"/>
      <c r="F118" s="31"/>
      <c r="G118" s="31"/>
      <c r="H118" s="31"/>
      <c r="I118" s="31"/>
      <c r="J118" s="31"/>
    </row>
    <row r="119" spans="1:10" ht="15.75">
      <c r="A119" s="38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5.75">
      <c r="A120" s="38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5.75">
      <c r="A121" s="51" t="s">
        <v>87</v>
      </c>
      <c r="B121" s="38" t="s">
        <v>130</v>
      </c>
      <c r="C121" s="31"/>
      <c r="D121" s="31"/>
      <c r="E121" s="31"/>
      <c r="F121" s="31"/>
      <c r="G121" s="31"/>
      <c r="H121" s="31"/>
      <c r="I121" s="31"/>
      <c r="J121" s="31"/>
    </row>
    <row r="122" spans="1:10" ht="15.75">
      <c r="A122" s="51"/>
      <c r="B122" s="31" t="s">
        <v>173</v>
      </c>
      <c r="C122" s="31"/>
      <c r="D122" s="31"/>
      <c r="E122" s="31"/>
      <c r="F122" s="31"/>
      <c r="G122" s="31"/>
      <c r="H122" s="31"/>
      <c r="I122" s="31"/>
      <c r="J122" s="31"/>
    </row>
    <row r="123" spans="1:10" ht="15.75">
      <c r="A123" s="51"/>
      <c r="B123" s="31" t="s">
        <v>131</v>
      </c>
      <c r="C123" s="31"/>
      <c r="D123" s="31"/>
      <c r="E123" s="31"/>
      <c r="F123" s="31"/>
      <c r="G123" s="31"/>
      <c r="H123" s="31"/>
      <c r="I123" s="31"/>
      <c r="J123" s="31"/>
    </row>
    <row r="124" spans="1:10" ht="15.75">
      <c r="A124" s="38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5.75">
      <c r="A125" s="38"/>
      <c r="B125" s="31"/>
      <c r="C125" s="31"/>
      <c r="D125" s="31"/>
      <c r="E125" s="31"/>
      <c r="F125" s="31"/>
      <c r="G125" s="73" t="s">
        <v>105</v>
      </c>
      <c r="H125" s="31"/>
      <c r="I125" s="31"/>
      <c r="J125" s="31"/>
    </row>
    <row r="126" spans="1:10" ht="20.25" customHeight="1">
      <c r="A126" s="38"/>
      <c r="B126" s="31" t="s">
        <v>132</v>
      </c>
      <c r="C126" s="31"/>
      <c r="D126" s="31"/>
      <c r="E126" s="31"/>
      <c r="F126" s="31"/>
      <c r="G126" s="57">
        <v>790</v>
      </c>
      <c r="H126" s="31"/>
      <c r="I126" s="31"/>
      <c r="J126" s="31"/>
    </row>
    <row r="127" spans="1:10" ht="15.75">
      <c r="A127" s="38"/>
      <c r="B127" s="31"/>
      <c r="C127" s="31"/>
      <c r="D127" s="31"/>
      <c r="E127" s="31"/>
      <c r="F127" s="31"/>
      <c r="G127" s="57"/>
      <c r="H127" s="31"/>
      <c r="I127" s="31"/>
      <c r="J127" s="31"/>
    </row>
    <row r="128" spans="1:10" ht="15.75">
      <c r="A128" s="38"/>
      <c r="B128" s="31"/>
      <c r="C128" s="31"/>
      <c r="D128" s="31"/>
      <c r="E128" s="31"/>
      <c r="F128" s="31"/>
      <c r="G128" s="57"/>
      <c r="H128" s="31"/>
      <c r="I128" s="31"/>
      <c r="J128" s="31"/>
    </row>
    <row r="129" spans="1:10" ht="15.75">
      <c r="A129" s="51" t="s">
        <v>89</v>
      </c>
      <c r="B129" s="38" t="s">
        <v>133</v>
      </c>
      <c r="C129" s="31"/>
      <c r="D129" s="31"/>
      <c r="E129" s="31"/>
      <c r="F129" s="31"/>
      <c r="G129" s="31"/>
      <c r="H129" s="31"/>
      <c r="I129" s="31"/>
      <c r="J129" s="31"/>
    </row>
    <row r="130" spans="1:10" ht="15.75">
      <c r="A130" s="38"/>
      <c r="B130" s="31" t="s">
        <v>134</v>
      </c>
      <c r="C130" s="31"/>
      <c r="D130" s="31"/>
      <c r="E130" s="31"/>
      <c r="F130" s="31"/>
      <c r="G130" s="31"/>
      <c r="H130" s="31"/>
      <c r="I130" s="31"/>
      <c r="J130" s="31"/>
    </row>
    <row r="131" spans="1:10" ht="15.75">
      <c r="A131" s="38"/>
      <c r="B131" s="31" t="s">
        <v>135</v>
      </c>
      <c r="C131" s="31"/>
      <c r="D131" s="31"/>
      <c r="E131" s="31"/>
      <c r="F131" s="31"/>
      <c r="G131" s="31"/>
      <c r="H131" s="31"/>
      <c r="I131" s="31"/>
      <c r="J131" s="31"/>
    </row>
    <row r="132" spans="1:10" ht="15.75">
      <c r="A132" s="38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5.75">
      <c r="A134" s="54" t="s">
        <v>91</v>
      </c>
      <c r="B134" s="60" t="s">
        <v>136</v>
      </c>
      <c r="C134" s="57"/>
      <c r="D134" s="57"/>
      <c r="E134" s="57"/>
      <c r="F134" s="57"/>
      <c r="G134" s="57"/>
      <c r="H134" s="57"/>
      <c r="I134" s="57"/>
      <c r="J134" s="31"/>
    </row>
    <row r="135" spans="1:10" ht="15.75">
      <c r="A135" s="54"/>
      <c r="B135" s="60"/>
      <c r="C135" s="57"/>
      <c r="D135" s="57"/>
      <c r="E135" s="57"/>
      <c r="F135" s="57"/>
      <c r="G135" s="57"/>
      <c r="H135" s="57"/>
      <c r="I135" s="57"/>
      <c r="J135" s="31"/>
    </row>
    <row r="136" spans="1:10" ht="15.75">
      <c r="A136" s="54"/>
      <c r="B136" s="89" t="s">
        <v>275</v>
      </c>
      <c r="C136" s="57"/>
      <c r="D136" s="57"/>
      <c r="E136" s="57"/>
      <c r="F136" s="57"/>
      <c r="G136" s="57"/>
      <c r="H136" s="57"/>
      <c r="I136" s="57"/>
      <c r="J136" s="31"/>
    </row>
    <row r="137" spans="1:10" ht="15.75" customHeight="1">
      <c r="A137" s="54"/>
      <c r="B137" s="91" t="s">
        <v>230</v>
      </c>
      <c r="C137" s="57"/>
      <c r="D137" s="57"/>
      <c r="E137" s="57"/>
      <c r="F137" s="57"/>
      <c r="G137" s="57"/>
      <c r="H137" s="57"/>
      <c r="I137" s="57"/>
      <c r="J137" s="31"/>
    </row>
    <row r="138" spans="1:10" ht="15.75">
      <c r="A138" s="90"/>
      <c r="B138" s="57" t="s">
        <v>231</v>
      </c>
      <c r="C138" s="57"/>
      <c r="D138" s="57"/>
      <c r="E138" s="57"/>
      <c r="F138" s="57"/>
      <c r="G138" s="57"/>
      <c r="H138" s="57"/>
      <c r="I138" s="57"/>
      <c r="J138" s="31"/>
    </row>
    <row r="139" spans="1:10" ht="15.75">
      <c r="A139" s="90"/>
      <c r="B139" s="57" t="s">
        <v>232</v>
      </c>
      <c r="C139" s="57"/>
      <c r="D139" s="57"/>
      <c r="E139" s="57"/>
      <c r="F139" s="57"/>
      <c r="G139" s="57"/>
      <c r="H139" s="57"/>
      <c r="I139" s="57"/>
      <c r="J139" s="31"/>
    </row>
    <row r="140" spans="1:10" ht="15.75">
      <c r="A140" s="90"/>
      <c r="B140" s="57" t="s">
        <v>233</v>
      </c>
      <c r="C140" s="57"/>
      <c r="D140" s="57"/>
      <c r="E140" s="57"/>
      <c r="F140" s="57"/>
      <c r="G140" s="57"/>
      <c r="H140" s="57"/>
      <c r="I140" s="57"/>
      <c r="J140" s="31"/>
    </row>
    <row r="141" spans="1:10" ht="15.75">
      <c r="A141" s="90"/>
      <c r="B141" s="57" t="s">
        <v>234</v>
      </c>
      <c r="C141" s="57"/>
      <c r="D141" s="57"/>
      <c r="E141" s="57"/>
      <c r="F141" s="57"/>
      <c r="G141" s="57"/>
      <c r="H141" s="57"/>
      <c r="I141" s="57"/>
      <c r="J141" s="31"/>
    </row>
    <row r="142" spans="1:10" ht="15.75">
      <c r="A142" s="90"/>
      <c r="B142" s="57" t="s">
        <v>264</v>
      </c>
      <c r="C142" s="57"/>
      <c r="D142" s="57"/>
      <c r="E142" s="57"/>
      <c r="F142" s="57"/>
      <c r="G142" s="57"/>
      <c r="H142" s="57"/>
      <c r="I142" s="57"/>
      <c r="J142" s="31"/>
    </row>
    <row r="143" spans="1:10" ht="15.75">
      <c r="A143" s="90"/>
      <c r="B143" s="57" t="s">
        <v>235</v>
      </c>
      <c r="C143" s="57"/>
      <c r="D143" s="57"/>
      <c r="E143" s="57"/>
      <c r="F143" s="57"/>
      <c r="G143" s="57"/>
      <c r="H143" s="57"/>
      <c r="I143" s="57"/>
      <c r="J143" s="31"/>
    </row>
    <row r="144" spans="1:10" ht="15.75">
      <c r="A144" s="31"/>
      <c r="B144" s="31" t="s">
        <v>236</v>
      </c>
      <c r="C144" s="31"/>
      <c r="D144" s="31"/>
      <c r="E144" s="31"/>
      <c r="F144" s="31"/>
      <c r="G144" s="31"/>
      <c r="H144" s="31"/>
      <c r="I144" s="31"/>
      <c r="J144" s="31"/>
    </row>
    <row r="145" spans="1:10" ht="15.75">
      <c r="A145" s="31"/>
      <c r="B145" s="31" t="s">
        <v>237</v>
      </c>
      <c r="C145" s="31"/>
      <c r="D145" s="31"/>
      <c r="E145" s="31"/>
      <c r="F145" s="31"/>
      <c r="G145" s="31"/>
      <c r="H145" s="31"/>
      <c r="I145" s="31"/>
      <c r="J145" s="31"/>
    </row>
    <row r="146" spans="1:10" ht="15.75">
      <c r="A146" s="31"/>
      <c r="B146" s="31" t="s">
        <v>276</v>
      </c>
      <c r="C146" s="31"/>
      <c r="D146" s="31"/>
      <c r="E146" s="31"/>
      <c r="F146" s="31"/>
      <c r="G146" s="31"/>
      <c r="H146" s="31"/>
      <c r="I146" s="31"/>
      <c r="J146" s="31"/>
    </row>
    <row r="147" spans="1:10" ht="15.75">
      <c r="A147" s="31"/>
      <c r="B147" s="31" t="s">
        <v>256</v>
      </c>
      <c r="C147" s="31"/>
      <c r="D147" s="31"/>
      <c r="E147" s="31"/>
      <c r="F147" s="31"/>
      <c r="G147" s="31"/>
      <c r="H147" s="31"/>
      <c r="I147" s="31"/>
      <c r="J147" s="31"/>
    </row>
    <row r="148" spans="1:10" ht="15.75">
      <c r="A148" s="31"/>
      <c r="B148" s="31" t="s">
        <v>257</v>
      </c>
      <c r="C148" s="31"/>
      <c r="D148" s="31"/>
      <c r="E148" s="31"/>
      <c r="F148" s="31"/>
      <c r="G148" s="31"/>
      <c r="H148" s="31"/>
      <c r="I148" s="31"/>
      <c r="J148" s="31"/>
    </row>
    <row r="149" spans="1:10" ht="15.75">
      <c r="A149" s="38"/>
      <c r="B149" s="31" t="s">
        <v>258</v>
      </c>
      <c r="C149" s="31"/>
      <c r="D149" s="31"/>
      <c r="E149" s="31"/>
      <c r="F149" s="31"/>
      <c r="G149" s="31"/>
      <c r="H149" s="31"/>
      <c r="I149" s="31"/>
      <c r="J149" s="31"/>
    </row>
    <row r="150" spans="1:10" ht="15.75">
      <c r="A150" s="38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5.75">
      <c r="A151" s="38"/>
      <c r="B151" s="92" t="s">
        <v>238</v>
      </c>
      <c r="C151" s="31"/>
      <c r="D151" s="31"/>
      <c r="E151" s="31"/>
      <c r="F151" s="31"/>
      <c r="G151" s="31"/>
      <c r="H151" s="31"/>
      <c r="I151" s="31"/>
      <c r="J151" s="31"/>
    </row>
    <row r="152" spans="1:10" ht="15.75">
      <c r="A152" s="38"/>
      <c r="B152" s="31" t="s">
        <v>239</v>
      </c>
      <c r="C152" s="31"/>
      <c r="D152" s="31"/>
      <c r="E152" s="31"/>
      <c r="F152" s="31"/>
      <c r="G152" s="31"/>
      <c r="H152" s="31"/>
      <c r="I152" s="31"/>
      <c r="J152" s="31"/>
    </row>
    <row r="153" spans="1:10" ht="15.75">
      <c r="A153" s="38"/>
      <c r="B153" s="31" t="s">
        <v>253</v>
      </c>
      <c r="C153" s="31"/>
      <c r="D153" s="31"/>
      <c r="E153" s="31"/>
      <c r="F153" s="31"/>
      <c r="G153" s="31"/>
      <c r="H153" s="31"/>
      <c r="I153" s="31"/>
      <c r="J153" s="31"/>
    </row>
    <row r="154" spans="1:10" ht="15.75">
      <c r="A154" s="38"/>
      <c r="B154" s="31" t="s">
        <v>240</v>
      </c>
      <c r="C154" s="31"/>
      <c r="D154" s="31"/>
      <c r="E154" s="31"/>
      <c r="F154" s="31"/>
      <c r="G154" s="31"/>
      <c r="H154" s="31"/>
      <c r="I154" s="31"/>
      <c r="J154" s="31"/>
    </row>
    <row r="155" spans="1:10" ht="15.75">
      <c r="A155" s="38"/>
      <c r="B155" s="31" t="s">
        <v>241</v>
      </c>
      <c r="C155" s="31"/>
      <c r="D155" s="31"/>
      <c r="E155" s="31"/>
      <c r="F155" s="31"/>
      <c r="G155" s="31"/>
      <c r="H155" s="31"/>
      <c r="I155" s="31"/>
      <c r="J155" s="31"/>
    </row>
    <row r="156" spans="1:10" ht="15.75">
      <c r="A156" s="38"/>
      <c r="B156" s="31" t="s">
        <v>242</v>
      </c>
      <c r="C156" s="31"/>
      <c r="D156" s="31"/>
      <c r="E156" s="31"/>
      <c r="F156" s="31"/>
      <c r="G156" s="31"/>
      <c r="H156" s="31"/>
      <c r="I156" s="31"/>
      <c r="J156" s="31"/>
    </row>
    <row r="157" spans="1:10" ht="15.75">
      <c r="A157" s="38"/>
      <c r="B157" s="31" t="s">
        <v>254</v>
      </c>
      <c r="C157" s="31"/>
      <c r="D157" s="31"/>
      <c r="E157" s="31"/>
      <c r="F157" s="31"/>
      <c r="G157" s="31"/>
      <c r="H157" s="31"/>
      <c r="I157" s="31"/>
      <c r="J157" s="31"/>
    </row>
    <row r="158" spans="1:10" ht="15.75">
      <c r="A158" s="38"/>
      <c r="B158" s="31" t="s">
        <v>255</v>
      </c>
      <c r="C158" s="31"/>
      <c r="D158" s="31"/>
      <c r="E158" s="31"/>
      <c r="F158" s="31"/>
      <c r="G158" s="31"/>
      <c r="H158" s="31"/>
      <c r="I158" s="31"/>
      <c r="J158" s="31"/>
    </row>
    <row r="159" spans="1:10" ht="15.75">
      <c r="A159" s="38"/>
      <c r="B159" s="31" t="s">
        <v>243</v>
      </c>
      <c r="C159" s="31"/>
      <c r="D159" s="31"/>
      <c r="E159" s="31"/>
      <c r="F159" s="31"/>
      <c r="G159" s="31"/>
      <c r="H159" s="31"/>
      <c r="I159" s="31"/>
      <c r="J159" s="31"/>
    </row>
    <row r="160" spans="1:10" ht="15.75">
      <c r="A160" s="38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5.75">
      <c r="A161" s="38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5.75">
      <c r="A162" s="38"/>
      <c r="B162" s="92" t="s">
        <v>244</v>
      </c>
      <c r="C162" s="31"/>
      <c r="D162" s="31"/>
      <c r="E162" s="31"/>
      <c r="F162" s="31"/>
      <c r="G162" s="31"/>
      <c r="H162" s="31"/>
      <c r="I162" s="31"/>
      <c r="J162" s="31"/>
    </row>
    <row r="163" spans="1:10" ht="15.75">
      <c r="A163" s="38"/>
      <c r="B163" s="31" t="s">
        <v>245</v>
      </c>
      <c r="C163" s="31"/>
      <c r="D163" s="31"/>
      <c r="E163" s="31"/>
      <c r="F163" s="31"/>
      <c r="G163" s="31"/>
      <c r="H163" s="31"/>
      <c r="I163" s="31"/>
      <c r="J163" s="31"/>
    </row>
    <row r="164" spans="1:10" ht="15.75">
      <c r="A164" s="38"/>
      <c r="B164" s="31" t="s">
        <v>265</v>
      </c>
      <c r="C164" s="31"/>
      <c r="D164" s="31"/>
      <c r="E164" s="31"/>
      <c r="F164" s="31"/>
      <c r="G164" s="31"/>
      <c r="H164" s="31"/>
      <c r="I164" s="31"/>
      <c r="J164" s="31"/>
    </row>
    <row r="165" spans="1:10" ht="15.75">
      <c r="A165" s="38"/>
      <c r="B165" s="31" t="s">
        <v>271</v>
      </c>
      <c r="C165" s="31"/>
      <c r="D165" s="31"/>
      <c r="E165" s="31"/>
      <c r="F165" s="31"/>
      <c r="G165" s="31"/>
      <c r="H165" s="31"/>
      <c r="I165" s="31"/>
      <c r="J165" s="31"/>
    </row>
    <row r="166" spans="1:10" ht="15.75">
      <c r="A166" s="38"/>
      <c r="B166" s="31" t="s">
        <v>270</v>
      </c>
      <c r="C166" s="31"/>
      <c r="D166" s="31"/>
      <c r="E166" s="31"/>
      <c r="F166" s="31"/>
      <c r="G166" s="31"/>
      <c r="H166" s="31"/>
      <c r="I166" s="31"/>
      <c r="J166" s="31"/>
    </row>
    <row r="167" spans="1:10" ht="15.75">
      <c r="A167" s="38"/>
      <c r="B167" s="31" t="s">
        <v>246</v>
      </c>
      <c r="C167" s="31"/>
      <c r="D167" s="31"/>
      <c r="E167" s="31"/>
      <c r="F167" s="31"/>
      <c r="G167" s="31"/>
      <c r="H167" s="31"/>
      <c r="I167" s="31"/>
      <c r="J167" s="31"/>
    </row>
    <row r="168" spans="1:10" ht="15.75">
      <c r="A168" s="38"/>
      <c r="B168" s="31" t="s">
        <v>266</v>
      </c>
      <c r="C168" s="31"/>
      <c r="D168" s="31"/>
      <c r="E168" s="31"/>
      <c r="F168" s="31"/>
      <c r="G168" s="31"/>
      <c r="H168" s="31"/>
      <c r="I168" s="31"/>
      <c r="J168" s="31"/>
    </row>
    <row r="169" spans="1:10" ht="15.75">
      <c r="A169" s="38"/>
      <c r="B169" s="31" t="s">
        <v>267</v>
      </c>
      <c r="C169" s="31"/>
      <c r="D169" s="31"/>
      <c r="E169" s="31"/>
      <c r="F169" s="31"/>
      <c r="G169" s="31"/>
      <c r="H169" s="31"/>
      <c r="I169" s="31"/>
      <c r="J169" s="31"/>
    </row>
    <row r="170" spans="1:10" ht="15.75">
      <c r="A170" s="38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5.75">
      <c r="A171" s="38"/>
      <c r="B171" s="92" t="s">
        <v>247</v>
      </c>
      <c r="C171" s="31"/>
      <c r="D171" s="31"/>
      <c r="E171" s="31"/>
      <c r="F171" s="31"/>
      <c r="G171" s="31"/>
      <c r="H171" s="31"/>
      <c r="I171" s="31"/>
      <c r="J171" s="31"/>
    </row>
    <row r="172" spans="1:10" ht="15.75">
      <c r="A172" s="38"/>
      <c r="B172" s="31" t="s">
        <v>248</v>
      </c>
      <c r="C172" s="31"/>
      <c r="D172" s="31"/>
      <c r="E172" s="31"/>
      <c r="F172" s="31"/>
      <c r="G172" s="31"/>
      <c r="H172" s="31"/>
      <c r="I172" s="31"/>
      <c r="J172" s="31"/>
    </row>
    <row r="173" spans="1:10" ht="15.75">
      <c r="A173" s="38"/>
      <c r="B173" s="31" t="s">
        <v>268</v>
      </c>
      <c r="C173" s="31"/>
      <c r="D173" s="31"/>
      <c r="E173" s="31"/>
      <c r="F173" s="31"/>
      <c r="G173" s="31"/>
      <c r="H173" s="31"/>
      <c r="I173" s="31"/>
      <c r="J173" s="31"/>
    </row>
    <row r="174" spans="1:10" ht="15.75">
      <c r="A174" s="38"/>
      <c r="B174" s="31" t="s">
        <v>269</v>
      </c>
      <c r="C174" s="31"/>
      <c r="D174" s="31"/>
      <c r="E174" s="31"/>
      <c r="F174" s="31"/>
      <c r="G174" s="31"/>
      <c r="H174" s="31"/>
      <c r="I174" s="31"/>
      <c r="J174" s="31"/>
    </row>
    <row r="175" spans="1:10" ht="15.75">
      <c r="A175" s="38"/>
      <c r="B175" s="31" t="s">
        <v>249</v>
      </c>
      <c r="C175" s="31"/>
      <c r="D175" s="31"/>
      <c r="E175" s="31"/>
      <c r="F175" s="31"/>
      <c r="G175" s="31"/>
      <c r="H175" s="31"/>
      <c r="I175" s="31"/>
      <c r="J175" s="31"/>
    </row>
    <row r="176" spans="1:10" ht="15.75">
      <c r="A176" s="38"/>
      <c r="B176" s="31" t="s">
        <v>250</v>
      </c>
      <c r="C176" s="31"/>
      <c r="D176" s="31"/>
      <c r="E176" s="31"/>
      <c r="F176" s="31"/>
      <c r="G176" s="31"/>
      <c r="H176" s="31"/>
      <c r="I176" s="31"/>
      <c r="J176" s="31"/>
    </row>
    <row r="177" spans="1:10" ht="15.75">
      <c r="A177" s="38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5.75">
      <c r="A178" s="38"/>
      <c r="B178" s="92" t="s">
        <v>251</v>
      </c>
      <c r="C178" s="31"/>
      <c r="D178" s="31"/>
      <c r="E178" s="31"/>
      <c r="F178" s="31"/>
      <c r="G178" s="31"/>
      <c r="H178" s="31"/>
      <c r="I178" s="31"/>
      <c r="J178" s="31"/>
    </row>
    <row r="179" spans="1:10" ht="15.75">
      <c r="A179" s="38"/>
      <c r="B179" s="31" t="s">
        <v>252</v>
      </c>
      <c r="C179" s="31"/>
      <c r="D179" s="31"/>
      <c r="E179" s="31"/>
      <c r="F179" s="31"/>
      <c r="G179" s="31"/>
      <c r="H179" s="31"/>
      <c r="I179" s="31"/>
      <c r="J179" s="31"/>
    </row>
    <row r="180" spans="1:10" ht="15.75">
      <c r="A180" s="38"/>
      <c r="B180" s="31" t="s">
        <v>259</v>
      </c>
      <c r="C180" s="31"/>
      <c r="D180" s="31"/>
      <c r="E180" s="31"/>
      <c r="F180" s="31"/>
      <c r="G180" s="31"/>
      <c r="H180" s="31"/>
      <c r="I180" s="31"/>
      <c r="J180" s="31"/>
    </row>
    <row r="181" spans="1:10" ht="15.75">
      <c r="A181" s="38"/>
      <c r="B181" s="31" t="s">
        <v>260</v>
      </c>
      <c r="C181" s="31"/>
      <c r="D181" s="31"/>
      <c r="E181" s="31"/>
      <c r="F181" s="31"/>
      <c r="G181" s="31"/>
      <c r="H181" s="31"/>
      <c r="I181" s="31"/>
      <c r="J181" s="31"/>
    </row>
    <row r="182" spans="1:10" ht="15.75">
      <c r="A182" s="38"/>
      <c r="B182" s="31" t="s">
        <v>261</v>
      </c>
      <c r="C182" s="31"/>
      <c r="D182" s="31"/>
      <c r="E182" s="31"/>
      <c r="F182" s="31"/>
      <c r="G182" s="31"/>
      <c r="H182" s="31"/>
      <c r="I182" s="31"/>
      <c r="J182" s="31"/>
    </row>
    <row r="183" spans="1:10" ht="15.75">
      <c r="A183" s="38"/>
      <c r="B183" s="31" t="s">
        <v>262</v>
      </c>
      <c r="C183" s="31"/>
      <c r="D183" s="31"/>
      <c r="E183" s="31"/>
      <c r="F183" s="31"/>
      <c r="G183" s="31"/>
      <c r="H183" s="31"/>
      <c r="I183" s="31"/>
      <c r="J183" s="31"/>
    </row>
    <row r="184" spans="1:10" ht="15.75">
      <c r="A184" s="38"/>
      <c r="B184" s="31" t="s">
        <v>263</v>
      </c>
      <c r="C184" s="31"/>
      <c r="D184" s="31"/>
      <c r="E184" s="31"/>
      <c r="F184" s="31"/>
      <c r="G184" s="31"/>
      <c r="H184" s="31"/>
      <c r="I184" s="31"/>
      <c r="J184" s="31"/>
    </row>
    <row r="185" spans="1:10" ht="15.75">
      <c r="A185" s="38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5.75">
      <c r="A186" s="51" t="s">
        <v>93</v>
      </c>
      <c r="B186" s="38" t="s">
        <v>137</v>
      </c>
      <c r="C186" s="31"/>
      <c r="D186" s="31"/>
      <c r="E186" s="31"/>
      <c r="F186" s="31"/>
      <c r="G186" s="31"/>
      <c r="H186" s="31"/>
      <c r="I186" s="31"/>
      <c r="J186" s="31"/>
    </row>
    <row r="187" spans="1:10" ht="15.75">
      <c r="A187" s="38"/>
      <c r="B187" s="31" t="s">
        <v>138</v>
      </c>
      <c r="C187" s="31"/>
      <c r="D187" s="31"/>
      <c r="E187" s="31"/>
      <c r="F187" s="31"/>
      <c r="G187" s="31"/>
      <c r="H187" s="31"/>
      <c r="I187" s="31"/>
      <c r="J187" s="31"/>
    </row>
    <row r="188" spans="1:10" ht="15.75">
      <c r="A188" s="38"/>
      <c r="B188" s="31"/>
      <c r="C188" s="31"/>
      <c r="D188" s="31"/>
      <c r="E188" s="31"/>
      <c r="F188" s="38"/>
      <c r="G188" s="46" t="s">
        <v>139</v>
      </c>
      <c r="H188" s="46" t="s">
        <v>140</v>
      </c>
      <c r="I188" s="31"/>
      <c r="J188" s="31"/>
    </row>
    <row r="189" spans="1:10" ht="15.75">
      <c r="A189" s="38"/>
      <c r="B189" s="31"/>
      <c r="C189" s="31"/>
      <c r="D189" s="31"/>
      <c r="E189" s="31"/>
      <c r="F189" s="38"/>
      <c r="G189" s="46" t="s">
        <v>141</v>
      </c>
      <c r="H189" s="46" t="s">
        <v>142</v>
      </c>
      <c r="I189" s="31"/>
      <c r="J189" s="31"/>
    </row>
    <row r="190" spans="1:10" ht="15.75">
      <c r="A190" s="38"/>
      <c r="B190" s="31"/>
      <c r="C190" s="31"/>
      <c r="D190" s="31"/>
      <c r="E190" s="31"/>
      <c r="F190" s="46" t="s">
        <v>143</v>
      </c>
      <c r="G190" s="46" t="s">
        <v>144</v>
      </c>
      <c r="H190" s="46" t="s">
        <v>145</v>
      </c>
      <c r="I190" s="31"/>
      <c r="J190" s="31"/>
    </row>
    <row r="191" spans="1:10" ht="15.75">
      <c r="A191" s="38"/>
      <c r="B191" s="55" t="s">
        <v>146</v>
      </c>
      <c r="C191" s="31"/>
      <c r="D191" s="31"/>
      <c r="E191" s="31"/>
      <c r="F191" s="52" t="s">
        <v>105</v>
      </c>
      <c r="G191" s="52" t="s">
        <v>105</v>
      </c>
      <c r="H191" s="52" t="s">
        <v>105</v>
      </c>
      <c r="I191" s="31"/>
      <c r="J191" s="31"/>
    </row>
    <row r="192" spans="1:10" ht="15.75">
      <c r="A192" s="38"/>
      <c r="B192" s="31"/>
      <c r="C192" s="31"/>
      <c r="D192" s="31"/>
      <c r="E192" s="31"/>
      <c r="F192" s="32"/>
      <c r="G192" s="32"/>
      <c r="H192" s="32"/>
      <c r="I192" s="31"/>
      <c r="J192" s="31"/>
    </row>
    <row r="193" spans="1:10" ht="15.75">
      <c r="A193" s="38"/>
      <c r="B193" s="31" t="s">
        <v>147</v>
      </c>
      <c r="C193" s="31"/>
      <c r="D193" s="31"/>
      <c r="E193" s="31"/>
      <c r="F193" s="32">
        <f>37042</f>
        <v>37042</v>
      </c>
      <c r="G193" s="32">
        <f>4188</f>
        <v>4188</v>
      </c>
      <c r="H193" s="32">
        <f>127450</f>
        <v>127450</v>
      </c>
      <c r="I193" s="31"/>
      <c r="J193" s="31"/>
    </row>
    <row r="194" spans="1:10" ht="15.75">
      <c r="A194" s="38"/>
      <c r="B194" s="31" t="s">
        <v>148</v>
      </c>
      <c r="C194" s="31"/>
      <c r="D194" s="31"/>
      <c r="E194" s="31"/>
      <c r="F194" s="45">
        <v>0</v>
      </c>
      <c r="G194" s="45">
        <v>-118</v>
      </c>
      <c r="H194" s="45">
        <f>13064+370</f>
        <v>13434</v>
      </c>
      <c r="I194" s="31"/>
      <c r="J194" s="31"/>
    </row>
    <row r="195" spans="1:10" ht="16.5" thickBot="1">
      <c r="A195" s="38"/>
      <c r="B195" s="38" t="s">
        <v>140</v>
      </c>
      <c r="C195" s="31"/>
      <c r="D195" s="31"/>
      <c r="E195" s="31"/>
      <c r="F195" s="44">
        <f>SUM(F192:F194)</f>
        <v>37042</v>
      </c>
      <c r="G195" s="44">
        <f>SUM(G192:G194)</f>
        <v>4070</v>
      </c>
      <c r="H195" s="44">
        <f>SUM(H192:H194)</f>
        <v>140884</v>
      </c>
      <c r="I195" s="31"/>
      <c r="J195" s="31"/>
    </row>
    <row r="196" spans="1:10" ht="16.5" thickTop="1">
      <c r="A196" s="38"/>
      <c r="B196" s="41"/>
      <c r="C196" s="31"/>
      <c r="D196" s="31"/>
      <c r="E196" s="31"/>
      <c r="F196" s="31"/>
      <c r="G196" s="31"/>
      <c r="H196" s="31"/>
      <c r="I196" s="31"/>
      <c r="J196" s="31"/>
    </row>
    <row r="197" spans="1:10" ht="15.75">
      <c r="A197" s="38"/>
      <c r="B197" s="31" t="s">
        <v>149</v>
      </c>
      <c r="C197" s="31"/>
      <c r="D197" s="31"/>
      <c r="E197" s="31"/>
      <c r="F197" s="31"/>
      <c r="G197" s="31"/>
      <c r="H197" s="31"/>
      <c r="I197" s="31"/>
      <c r="J197" s="31"/>
    </row>
    <row r="198" spans="1:10" ht="15.75">
      <c r="A198" s="38"/>
      <c r="B198" s="31" t="s">
        <v>150</v>
      </c>
      <c r="C198" s="31"/>
      <c r="D198" s="31"/>
      <c r="E198" s="31"/>
      <c r="F198" s="31"/>
      <c r="G198" s="31"/>
      <c r="H198" s="31"/>
      <c r="I198" s="31"/>
      <c r="J198" s="31"/>
    </row>
    <row r="199" spans="1:10" ht="15.75">
      <c r="A199" s="38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5.75">
      <c r="A200" s="38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ht="15.75">
      <c r="A201" s="51" t="s">
        <v>95</v>
      </c>
      <c r="B201" s="38" t="s">
        <v>151</v>
      </c>
      <c r="C201" s="31"/>
      <c r="D201" s="31"/>
      <c r="E201" s="31"/>
      <c r="F201" s="31"/>
      <c r="G201" s="31"/>
      <c r="H201" s="31"/>
      <c r="I201" s="31"/>
      <c r="J201" s="31"/>
    </row>
    <row r="202" spans="1:10" ht="15.75">
      <c r="A202" s="38"/>
      <c r="B202" s="31" t="s">
        <v>152</v>
      </c>
      <c r="C202" s="31"/>
      <c r="D202" s="31"/>
      <c r="E202" s="31"/>
      <c r="F202" s="31"/>
      <c r="G202" s="31"/>
      <c r="H202" s="31"/>
      <c r="I202" s="31"/>
      <c r="J202" s="31"/>
    </row>
    <row r="203" spans="1:10" ht="15.75">
      <c r="A203" s="38"/>
      <c r="B203" s="31"/>
      <c r="C203" s="31"/>
      <c r="D203" s="31"/>
      <c r="E203" s="31"/>
      <c r="F203" s="31"/>
      <c r="G203" s="31"/>
      <c r="H203" s="31"/>
      <c r="I203" s="31"/>
      <c r="J203" s="31"/>
    </row>
    <row r="204" spans="1:10" ht="15.75">
      <c r="A204" s="38"/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1:10" ht="15.75">
      <c r="A205" s="51" t="s">
        <v>153</v>
      </c>
      <c r="B205" s="38" t="s">
        <v>154</v>
      </c>
      <c r="C205" s="31"/>
      <c r="D205" s="31"/>
      <c r="E205" s="31"/>
      <c r="F205" s="31"/>
      <c r="G205" s="31"/>
      <c r="H205" s="31"/>
      <c r="I205" s="31"/>
      <c r="J205" s="31"/>
    </row>
    <row r="206" spans="1:10" ht="15.75">
      <c r="A206" s="38"/>
      <c r="B206" s="31" t="s">
        <v>155</v>
      </c>
      <c r="C206" s="31"/>
      <c r="D206" s="31"/>
      <c r="E206" s="31"/>
      <c r="F206" s="31"/>
      <c r="G206" s="31"/>
      <c r="H206" s="31"/>
      <c r="I206" s="31"/>
      <c r="J206" s="31"/>
    </row>
    <row r="207" spans="1:10" ht="15.75">
      <c r="A207" s="38"/>
      <c r="B207" s="31" t="s">
        <v>177</v>
      </c>
      <c r="C207" s="31"/>
      <c r="D207" s="31"/>
      <c r="E207" s="31"/>
      <c r="F207" s="31"/>
      <c r="G207" s="31"/>
      <c r="H207" s="31"/>
      <c r="I207" s="31"/>
      <c r="J207" s="31"/>
    </row>
    <row r="208" spans="1:10" ht="15.75">
      <c r="A208" s="38"/>
      <c r="B208" s="31" t="s">
        <v>156</v>
      </c>
      <c r="C208" s="31"/>
      <c r="D208" s="31"/>
      <c r="E208" s="31"/>
      <c r="F208" s="31"/>
      <c r="G208" s="31"/>
      <c r="H208" s="31"/>
      <c r="I208" s="31"/>
      <c r="J208" s="31"/>
    </row>
    <row r="209" spans="1:10" ht="15.75">
      <c r="A209" s="38"/>
      <c r="B209" s="31" t="s">
        <v>119</v>
      </c>
      <c r="C209" s="31"/>
      <c r="D209" s="31"/>
      <c r="E209" s="31"/>
      <c r="F209" s="31"/>
      <c r="G209" s="31"/>
      <c r="H209" s="31"/>
      <c r="I209" s="31"/>
      <c r="J209" s="31"/>
    </row>
    <row r="210" spans="1:10" ht="15.75">
      <c r="A210" s="38"/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1:10" s="61" customFormat="1" ht="15.75">
      <c r="A211" s="54" t="s">
        <v>157</v>
      </c>
      <c r="B211" s="60" t="s">
        <v>158</v>
      </c>
      <c r="C211" s="57"/>
      <c r="D211" s="57"/>
      <c r="E211" s="57"/>
      <c r="F211" s="57"/>
      <c r="G211" s="57"/>
      <c r="H211" s="57"/>
      <c r="I211" s="57"/>
      <c r="J211" s="57"/>
    </row>
    <row r="212" spans="1:10" ht="15.75">
      <c r="A212" s="38"/>
      <c r="B212" s="66" t="s">
        <v>178</v>
      </c>
      <c r="C212" s="31"/>
      <c r="D212" s="31"/>
      <c r="E212" s="31"/>
      <c r="F212" s="31"/>
      <c r="G212" s="31"/>
      <c r="H212" s="31"/>
      <c r="I212" s="31"/>
      <c r="J212" s="31"/>
    </row>
    <row r="213" spans="1:10" ht="15.75">
      <c r="A213" s="38"/>
      <c r="B213" s="66" t="s">
        <v>226</v>
      </c>
      <c r="C213" s="31"/>
      <c r="D213" s="31"/>
      <c r="E213" s="31"/>
      <c r="F213" s="31"/>
      <c r="G213" s="31"/>
      <c r="H213" s="31"/>
      <c r="I213" s="31"/>
      <c r="J213" s="31"/>
    </row>
    <row r="214" spans="1:10" ht="15.75">
      <c r="A214" s="38"/>
      <c r="B214" s="31"/>
      <c r="C214" s="31"/>
      <c r="D214" s="31"/>
      <c r="E214" s="31"/>
      <c r="F214" s="31"/>
      <c r="G214" s="31"/>
      <c r="H214" s="31"/>
      <c r="I214" s="31"/>
      <c r="J214" s="31"/>
    </row>
    <row r="215" spans="1:10" ht="15.75">
      <c r="A215" s="38"/>
      <c r="B215" s="31"/>
      <c r="C215" s="31"/>
      <c r="D215" s="31"/>
      <c r="E215" s="31"/>
      <c r="F215" s="31"/>
      <c r="G215" s="31"/>
      <c r="H215" s="31"/>
      <c r="I215" s="31"/>
      <c r="J215" s="31"/>
    </row>
    <row r="216" spans="1:10" ht="15.75">
      <c r="A216" s="51" t="s">
        <v>159</v>
      </c>
      <c r="B216" s="38" t="s">
        <v>160</v>
      </c>
      <c r="C216" s="31"/>
      <c r="D216" s="31"/>
      <c r="E216" s="31"/>
      <c r="F216" s="31"/>
      <c r="G216" s="31"/>
      <c r="H216" s="31"/>
      <c r="I216" s="31"/>
      <c r="J216" s="31"/>
    </row>
    <row r="217" spans="1:10" ht="15.75">
      <c r="A217" s="38"/>
      <c r="B217" s="31" t="s">
        <v>152</v>
      </c>
      <c r="C217" s="31"/>
      <c r="D217" s="31"/>
      <c r="E217" s="31"/>
      <c r="F217" s="31"/>
      <c r="G217" s="31"/>
      <c r="H217" s="31"/>
      <c r="I217" s="31"/>
      <c r="J217" s="31"/>
    </row>
    <row r="218" spans="1:10" ht="15.75">
      <c r="A218" s="38"/>
      <c r="B218" s="31"/>
      <c r="C218" s="31"/>
      <c r="D218" s="31"/>
      <c r="E218" s="31"/>
      <c r="F218" s="31"/>
      <c r="G218" s="31"/>
      <c r="H218" s="31"/>
      <c r="I218" s="31"/>
      <c r="J218" s="31"/>
    </row>
    <row r="219" spans="1:10" ht="15.75">
      <c r="A219" s="38"/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1:10" ht="15.75">
      <c r="A220" s="51" t="s">
        <v>161</v>
      </c>
      <c r="B220" s="38" t="s">
        <v>162</v>
      </c>
      <c r="C220" s="31"/>
      <c r="D220" s="31"/>
      <c r="E220" s="31"/>
      <c r="F220" s="31"/>
      <c r="G220" s="31"/>
      <c r="H220" s="31"/>
      <c r="I220" s="31"/>
      <c r="J220" s="31"/>
    </row>
    <row r="221" spans="1:10" ht="19.5" customHeight="1">
      <c r="A221" s="38"/>
      <c r="B221" s="31" t="s">
        <v>277</v>
      </c>
      <c r="C221" s="31"/>
      <c r="D221" s="31"/>
      <c r="E221" s="31"/>
      <c r="F221" s="31"/>
      <c r="G221" s="31"/>
      <c r="H221" s="31"/>
      <c r="I221" s="31"/>
      <c r="J221" s="31"/>
    </row>
    <row r="222" spans="1:10" ht="15.75">
      <c r="A222" s="38"/>
      <c r="B222" s="93" t="s">
        <v>278</v>
      </c>
      <c r="C222" s="31"/>
      <c r="D222" s="31"/>
      <c r="E222" s="31"/>
      <c r="F222" s="31"/>
      <c r="G222" s="31"/>
      <c r="H222" s="31"/>
      <c r="I222" s="31"/>
      <c r="J222" s="31"/>
    </row>
    <row r="223" spans="1:10" ht="15.75">
      <c r="A223" s="38"/>
      <c r="B223" s="31"/>
      <c r="C223" s="31"/>
      <c r="D223" s="31"/>
      <c r="E223" s="31"/>
      <c r="F223" s="31"/>
      <c r="G223" s="31"/>
      <c r="H223" s="31"/>
      <c r="I223" s="31"/>
      <c r="J223" s="31"/>
    </row>
    <row r="224" spans="1:10" ht="15.75">
      <c r="A224" s="38"/>
      <c r="B224" s="31"/>
      <c r="C224" s="31"/>
      <c r="D224" s="31"/>
      <c r="E224" s="31"/>
      <c r="F224" s="31"/>
      <c r="G224" s="31"/>
      <c r="H224" s="31"/>
      <c r="I224" s="31"/>
      <c r="J224" s="31"/>
    </row>
    <row r="225" spans="1:10" ht="15.75">
      <c r="A225" s="51" t="s">
        <v>163</v>
      </c>
      <c r="B225" s="38" t="s">
        <v>164</v>
      </c>
      <c r="C225" s="31"/>
      <c r="D225" s="31"/>
      <c r="E225" s="31"/>
      <c r="F225" s="31"/>
      <c r="G225" s="31"/>
      <c r="H225" s="31"/>
      <c r="I225" s="31"/>
      <c r="J225" s="31"/>
    </row>
    <row r="226" spans="1:10" ht="21" customHeight="1">
      <c r="A226" s="38"/>
      <c r="B226" s="31" t="s">
        <v>165</v>
      </c>
      <c r="C226" s="31"/>
      <c r="D226" s="31"/>
      <c r="E226" s="31"/>
      <c r="F226" s="31"/>
      <c r="G226" s="31"/>
      <c r="H226" s="31"/>
      <c r="I226" s="31"/>
      <c r="J226" s="31"/>
    </row>
    <row r="227" spans="1:10" ht="15.75">
      <c r="A227" s="38"/>
      <c r="B227" s="31"/>
      <c r="C227" s="31"/>
      <c r="D227" s="31"/>
      <c r="E227" s="31"/>
      <c r="F227" s="31"/>
      <c r="G227" s="31"/>
      <c r="H227" s="31"/>
      <c r="I227" s="31"/>
      <c r="J227" s="31"/>
    </row>
    <row r="228" spans="1:10" ht="15.75">
      <c r="A228" s="38"/>
      <c r="B228" s="31"/>
      <c r="C228" s="31"/>
      <c r="D228" s="31"/>
      <c r="E228" s="31"/>
      <c r="F228" s="31"/>
      <c r="G228" s="31"/>
      <c r="H228" s="31"/>
      <c r="I228" s="31"/>
      <c r="J228" s="31"/>
    </row>
    <row r="229" spans="1:10" ht="15.75">
      <c r="A229" s="51" t="s">
        <v>166</v>
      </c>
      <c r="B229" s="38" t="s">
        <v>167</v>
      </c>
      <c r="C229" s="31"/>
      <c r="D229" s="31"/>
      <c r="E229" s="31"/>
      <c r="F229" s="31"/>
      <c r="G229" s="31"/>
      <c r="H229" s="31"/>
      <c r="I229" s="31"/>
      <c r="J229" s="31"/>
    </row>
    <row r="230" spans="1:10" ht="15.75">
      <c r="A230" s="38"/>
      <c r="B230" s="31" t="s">
        <v>168</v>
      </c>
      <c r="C230" s="31"/>
      <c r="D230" s="31"/>
      <c r="E230" s="31"/>
      <c r="F230" s="31"/>
      <c r="G230" s="31"/>
      <c r="H230" s="31"/>
      <c r="I230" s="31"/>
      <c r="J230" s="31"/>
    </row>
    <row r="231" spans="1:10" ht="15.75">
      <c r="A231" s="38"/>
      <c r="B231" s="31"/>
      <c r="C231" s="31"/>
      <c r="D231" s="31"/>
      <c r="E231" s="31"/>
      <c r="F231" s="31"/>
      <c r="G231" s="31"/>
      <c r="H231" s="31"/>
      <c r="I231" s="31"/>
      <c r="J231" s="31"/>
    </row>
    <row r="232" spans="1:10" ht="15.75">
      <c r="A232" s="38"/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1:10" ht="15.75">
      <c r="A233" s="38"/>
      <c r="B233" s="31"/>
      <c r="C233" s="31"/>
      <c r="D233" s="31"/>
      <c r="E233" s="31"/>
      <c r="F233" s="31"/>
      <c r="G233" s="31"/>
      <c r="H233" s="31"/>
      <c r="I233" s="31"/>
      <c r="J233" s="31"/>
    </row>
    <row r="234" spans="1:10" ht="15.75">
      <c r="A234" s="38"/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1:10" ht="15.75">
      <c r="A235" s="38"/>
      <c r="B235" s="31"/>
      <c r="C235" s="31"/>
      <c r="D235" s="31"/>
      <c r="E235" s="31"/>
      <c r="F235" s="31"/>
      <c r="G235" s="31"/>
      <c r="H235" s="31"/>
      <c r="I235" s="31"/>
      <c r="J235" s="31"/>
    </row>
    <row r="236" spans="1:10" ht="15.75">
      <c r="A236" s="38"/>
      <c r="B236" s="31"/>
      <c r="C236" s="31"/>
      <c r="D236" s="31"/>
      <c r="E236" s="31"/>
      <c r="F236" s="31"/>
      <c r="G236" s="31"/>
      <c r="H236" s="31"/>
      <c r="I236" s="31"/>
      <c r="J236" s="31"/>
    </row>
    <row r="237" spans="1:10" ht="15.75">
      <c r="A237" s="38"/>
      <c r="B237" s="38" t="s">
        <v>179</v>
      </c>
      <c r="C237" s="31"/>
      <c r="D237" s="31"/>
      <c r="E237" s="31"/>
      <c r="F237" s="31"/>
      <c r="G237" s="31"/>
      <c r="H237" s="31"/>
      <c r="I237" s="31"/>
      <c r="J237" s="31"/>
    </row>
    <row r="238" spans="1:10" ht="15.75">
      <c r="A238" s="38"/>
      <c r="B238" s="38" t="s">
        <v>180</v>
      </c>
      <c r="C238" s="31"/>
      <c r="D238" s="31"/>
      <c r="E238" s="31"/>
      <c r="F238" s="31"/>
      <c r="G238" s="31"/>
      <c r="H238" s="31"/>
      <c r="I238" s="31"/>
      <c r="J238" s="31"/>
    </row>
    <row r="239" spans="1:10" ht="15.75">
      <c r="A239" s="38"/>
      <c r="B239" s="38" t="s">
        <v>119</v>
      </c>
      <c r="C239" s="31"/>
      <c r="D239" s="31"/>
      <c r="E239" s="31"/>
      <c r="F239" s="31"/>
      <c r="G239" s="31"/>
      <c r="H239" s="31"/>
      <c r="I239" s="31"/>
      <c r="J239" s="31"/>
    </row>
    <row r="240" spans="1:10" ht="15.75">
      <c r="A240" s="38"/>
      <c r="B240" s="38"/>
      <c r="C240" s="31"/>
      <c r="D240" s="31"/>
      <c r="E240" s="31"/>
      <c r="F240" s="31"/>
      <c r="G240" s="31"/>
      <c r="H240" s="31"/>
      <c r="I240" s="31"/>
      <c r="J240" s="31"/>
    </row>
    <row r="241" spans="1:10" ht="15.75">
      <c r="A241" s="38"/>
      <c r="B241" s="38"/>
      <c r="C241" s="31"/>
      <c r="D241" s="31"/>
      <c r="E241" s="31"/>
      <c r="F241" s="31"/>
      <c r="G241" s="31"/>
      <c r="H241" s="31"/>
      <c r="I241" s="31"/>
      <c r="J241" s="31"/>
    </row>
    <row r="242" spans="1:10" ht="15.75">
      <c r="A242" s="38"/>
      <c r="B242" s="38"/>
      <c r="C242" s="31"/>
      <c r="D242" s="31"/>
      <c r="E242" s="31"/>
      <c r="F242" s="31"/>
      <c r="G242" s="31"/>
      <c r="H242" s="31"/>
      <c r="I242" s="31"/>
      <c r="J242" s="31"/>
    </row>
    <row r="243" ht="15.75">
      <c r="B243" s="38" t="s">
        <v>181</v>
      </c>
    </row>
    <row r="244" ht="15.75">
      <c r="B244" s="38" t="s">
        <v>182</v>
      </c>
    </row>
    <row r="245" ht="15.75">
      <c r="B245" s="51" t="s">
        <v>183</v>
      </c>
    </row>
    <row r="246" ht="15.75">
      <c r="B246" s="38"/>
    </row>
    <row r="247" ht="15.75">
      <c r="B247" s="38" t="s">
        <v>184</v>
      </c>
    </row>
    <row r="248" ht="15.75">
      <c r="B248" s="67" t="s">
        <v>185</v>
      </c>
    </row>
  </sheetData>
  <mergeCells count="6">
    <mergeCell ref="G93:I93"/>
    <mergeCell ref="G95:I95"/>
    <mergeCell ref="D89:E89"/>
    <mergeCell ref="G90:I90"/>
    <mergeCell ref="G91:I91"/>
    <mergeCell ref="G92:I92"/>
  </mergeCells>
  <printOptions/>
  <pageMargins left="0.75" right="0.25" top="0.52" bottom="0.27" header="0.5" footer="0.2"/>
  <pageSetup horizontalDpi="600" verticalDpi="600" orientation="portrait" scale="90" r:id="rId1"/>
  <rowBreaks count="3" manualBreakCount="3">
    <brk id="47" max="255" man="1"/>
    <brk id="84" max="255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PJI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 Chui Fan</dc:creator>
  <cp:keywords/>
  <dc:description/>
  <cp:lastModifiedBy>Ernst &amp; Young</cp:lastModifiedBy>
  <cp:lastPrinted>2001-12-07T12:21:28Z</cp:lastPrinted>
  <dcterms:created xsi:type="dcterms:W3CDTF">2001-12-06T03:53:12Z</dcterms:created>
  <dcterms:modified xsi:type="dcterms:W3CDTF">2002-01-03T09:42:13Z</dcterms:modified>
  <cp:category/>
  <cp:version/>
  <cp:contentType/>
  <cp:contentStatus/>
</cp:coreProperties>
</file>